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SK_intern\Beratungsergebnisse\WORD-DOKUMENTE\2026\"/>
    </mc:Choice>
  </mc:AlternateContent>
  <xr:revisionPtr revIDLastSave="0" documentId="13_ncr:1_{1766E429-A398-478A-B1A8-30B6FC65AC04}" xr6:coauthVersionLast="47" xr6:coauthVersionMax="47" xr10:uidLastSave="{00000000-0000-0000-0000-000000000000}"/>
  <bookViews>
    <workbookView xWindow="-108" yWindow="-108" windowWidth="23256" windowHeight="12096" xr2:uid="{00000000-000D-0000-FFFF-FFFF00000000}"/>
  </bookViews>
  <sheets>
    <sheet name="Erläuterung" sheetId="3" r:id="rId1"/>
    <sheet name="FGW 100 Mg pro Jahr" sheetId="1" r:id="rId2"/>
    <sheet name="FGW 1000 Mg pro Jahr" sheetId="2" r:id="rId3"/>
    <sheet name="Dosis GW 100 Mg pro Jahr" sheetId="6" r:id="rId4"/>
    <sheet name="Dosis GW 1000 Mg pro Jahr" sheetId="7" r:id="rId5"/>
  </sheets>
  <definedNames>
    <definedName name="_xlnm._FilterDatabase" localSheetId="1" hidden="1">'FGW 100 Mg pro Jahr'!$A$3:$E$157</definedName>
    <definedName name="_xlnm._FilterDatabase" localSheetId="2" hidden="1">'FGW 1000 Mg pro Jahr'!$A$3:$E$156</definedName>
    <definedName name="solver_adj" localSheetId="3" hidden="1">'Dosis GW 100 Mg pro Jahr'!$D$13</definedName>
    <definedName name="solver_adj" localSheetId="4" hidden="1">'Dosis GW 1000 Mg pro Jahr'!$D$13</definedName>
    <definedName name="solver_cvg" localSheetId="3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4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3" hidden="1">1</definedName>
    <definedName name="solver_drv" localSheetId="4" hidden="1">1</definedName>
    <definedName name="solver_eng" localSheetId="3" hidden="1">1</definedName>
    <definedName name="solver_eng" localSheetId="4" hidden="1">1</definedName>
    <definedName name="solver_est" localSheetId="3" hidden="1">1</definedName>
    <definedName name="solver_est" localSheetId="4" hidden="1">1</definedName>
    <definedName name="solver_itr" localSheetId="3" hidden="1">2147483647</definedName>
    <definedName name="solver_itr" localSheetId="4" hidden="1">2147483647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4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3" hidden="1">2</definedName>
    <definedName name="solver_msl" localSheetId="4" hidden="1">2</definedName>
    <definedName name="solver_neg" localSheetId="3" hidden="1">1</definedName>
    <definedName name="solver_neg" localSheetId="4" hidden="1">1</definedName>
    <definedName name="solver_nod" localSheetId="3" hidden="1">2147483647</definedName>
    <definedName name="solver_nod" localSheetId="4" hidden="1">2147483647</definedName>
    <definedName name="solver_num" localSheetId="3" hidden="1">0</definedName>
    <definedName name="solver_num" localSheetId="4" hidden="1">0</definedName>
    <definedName name="solver_nwt" localSheetId="3" hidden="1">1</definedName>
    <definedName name="solver_nwt" localSheetId="4" hidden="1">1</definedName>
    <definedName name="solver_opt" localSheetId="3" hidden="1">'Dosis GW 100 Mg pro Jahr'!$E$13</definedName>
    <definedName name="solver_opt" localSheetId="4" hidden="1">'Dosis GW 1000 Mg pro Jahr'!$E$13</definedName>
    <definedName name="solver_pre" localSheetId="3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4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3" hidden="1">1</definedName>
    <definedName name="solver_rbv" localSheetId="4" hidden="1">1</definedName>
    <definedName name="solver_rlx" localSheetId="3" hidden="1">2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1</definedName>
    <definedName name="solver_scl" localSheetId="4" hidden="1">1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2147483647</definedName>
    <definedName name="solver_tim" localSheetId="4" hidden="1">2147483647</definedName>
    <definedName name="solver_tol" localSheetId="3" hidden="1">1</definedName>
    <definedName name="solver_tol" localSheetId="4" hidden="1">1</definedName>
    <definedName name="solver_typ" localSheetId="3" hidden="1">3</definedName>
    <definedName name="solver_typ" localSheetId="4" hidden="1">3</definedName>
    <definedName name="solver_val" localSheetId="3" hidden="1">0.3</definedName>
    <definedName name="solver_val" localSheetId="4" hidden="1">0.3</definedName>
    <definedName name="solver_ver" localSheetId="3" hidden="1">3</definedName>
    <definedName name="solver_ver" localSheetId="4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7" l="1"/>
  <c r="H12" i="7"/>
  <c r="G12" i="7"/>
  <c r="F12" i="7"/>
  <c r="D12" i="7"/>
  <c r="C12" i="7"/>
  <c r="E12" i="7" s="1"/>
  <c r="I11" i="7"/>
  <c r="H11" i="7"/>
  <c r="G11" i="7"/>
  <c r="D11" i="7"/>
  <c r="F11" i="7" s="1"/>
  <c r="C11" i="7"/>
  <c r="E11" i="7" s="1"/>
  <c r="I10" i="7"/>
  <c r="H10" i="7"/>
  <c r="G10" i="7"/>
  <c r="D10" i="7"/>
  <c r="F10" i="7" s="1"/>
  <c r="C10" i="7"/>
  <c r="E10" i="7" s="1"/>
  <c r="D9" i="7"/>
  <c r="F9" i="7" s="1"/>
  <c r="C9" i="7"/>
  <c r="I12" i="6"/>
  <c r="H12" i="6"/>
  <c r="G12" i="6"/>
  <c r="I11" i="6"/>
  <c r="H11" i="6"/>
  <c r="G11" i="6"/>
  <c r="C12" i="6"/>
  <c r="C11" i="6"/>
  <c r="C10" i="6"/>
  <c r="C9" i="6"/>
  <c r="C8" i="7"/>
  <c r="C7" i="7"/>
  <c r="C6" i="7"/>
  <c r="C5" i="7"/>
  <c r="C4" i="7"/>
  <c r="C3" i="7"/>
  <c r="I9" i="7" l="1"/>
  <c r="H9" i="7"/>
  <c r="E9" i="7"/>
  <c r="G9" i="7"/>
  <c r="C8" i="6"/>
  <c r="C7" i="6"/>
  <c r="C6" i="6"/>
  <c r="C5" i="6"/>
  <c r="C4" i="6"/>
  <c r="C3" i="6"/>
  <c r="E4" i="7"/>
  <c r="E6" i="7"/>
  <c r="B13" i="7"/>
  <c r="D8" i="7"/>
  <c r="D7" i="7"/>
  <c r="D6" i="7"/>
  <c r="D5" i="7"/>
  <c r="D4" i="7"/>
  <c r="D3" i="7"/>
  <c r="B13" i="6"/>
  <c r="D10" i="6"/>
  <c r="E10" i="6" s="1"/>
  <c r="E11" i="6"/>
  <c r="D11" i="6"/>
  <c r="F11" i="6" s="1"/>
  <c r="E12" i="6"/>
  <c r="D12" i="6"/>
  <c r="F12" i="6" s="1"/>
  <c r="D9" i="6"/>
  <c r="D4" i="6"/>
  <c r="D5" i="6"/>
  <c r="G5" i="6" s="1"/>
  <c r="D6" i="6"/>
  <c r="G6" i="6" s="1"/>
  <c r="D7" i="6"/>
  <c r="D8" i="6"/>
  <c r="G8" i="6" s="1"/>
  <c r="D3" i="6"/>
  <c r="F10" i="6" l="1"/>
  <c r="G10" i="6"/>
  <c r="I10" i="6"/>
  <c r="H10" i="6"/>
  <c r="F9" i="6"/>
  <c r="G9" i="6"/>
  <c r="I9" i="6"/>
  <c r="H9" i="6"/>
  <c r="F4" i="7"/>
  <c r="H4" i="7"/>
  <c r="G4" i="7"/>
  <c r="I4" i="7"/>
  <c r="G5" i="7"/>
  <c r="I5" i="7"/>
  <c r="H5" i="7"/>
  <c r="F6" i="7"/>
  <c r="I6" i="7"/>
  <c r="G6" i="7"/>
  <c r="H6" i="7"/>
  <c r="G7" i="7"/>
  <c r="H7" i="7"/>
  <c r="I7" i="7"/>
  <c r="I8" i="7"/>
  <c r="H8" i="7"/>
  <c r="G8" i="7"/>
  <c r="I3" i="7"/>
  <c r="H3" i="7"/>
  <c r="G3" i="7"/>
  <c r="F8" i="6"/>
  <c r="I8" i="6"/>
  <c r="H8" i="6"/>
  <c r="I3" i="6"/>
  <c r="H3" i="6"/>
  <c r="F7" i="6"/>
  <c r="I7" i="6"/>
  <c r="H7" i="6"/>
  <c r="G7" i="6"/>
  <c r="F6" i="6"/>
  <c r="I6" i="6"/>
  <c r="H6" i="6"/>
  <c r="F5" i="6"/>
  <c r="I5" i="6"/>
  <c r="H5" i="6"/>
  <c r="G3" i="6"/>
  <c r="F4" i="6"/>
  <c r="I4" i="6"/>
  <c r="H4" i="6"/>
  <c r="G4" i="6"/>
  <c r="E7" i="7"/>
  <c r="E3" i="7"/>
  <c r="E5" i="7"/>
  <c r="F8" i="7"/>
  <c r="E8" i="7"/>
  <c r="E9" i="6"/>
  <c r="F5" i="7"/>
  <c r="F3" i="7"/>
  <c r="F7" i="7"/>
  <c r="F3" i="6"/>
  <c r="E6" i="6"/>
  <c r="E8" i="6"/>
  <c r="E3" i="6"/>
  <c r="E5" i="6"/>
  <c r="E7" i="6"/>
  <c r="E4" i="6"/>
  <c r="I13" i="7" l="1"/>
  <c r="H13" i="7"/>
  <c r="H13" i="6"/>
  <c r="I13" i="6"/>
  <c r="F13" i="6"/>
  <c r="E13" i="6"/>
  <c r="E13" i="7"/>
  <c r="F13" i="7"/>
  <c r="G13" i="7" l="1"/>
  <c r="G13" i="6" l="1"/>
</calcChain>
</file>

<file path=xl/sharedStrings.xml><?xml version="1.0" encoding="utf-8"?>
<sst xmlns="http://schemas.openxmlformats.org/spreadsheetml/2006/main" count="364" uniqueCount="173">
  <si>
    <t>FGW</t>
  </si>
  <si>
    <t>Bq/g</t>
  </si>
  <si>
    <t>Nuklid</t>
  </si>
  <si>
    <t>G1</t>
  </si>
  <si>
    <t>G2</t>
  </si>
  <si>
    <t>G3</t>
  </si>
  <si>
    <t>H-3</t>
  </si>
  <si>
    <t>C-14</t>
  </si>
  <si>
    <t>Co-60</t>
  </si>
  <si>
    <t>Pu-236</t>
  </si>
  <si>
    <t>Pu-237</t>
  </si>
  <si>
    <t>Pu-238</t>
  </si>
  <si>
    <t>Pu-240</t>
  </si>
  <si>
    <t>Pu-242</t>
  </si>
  <si>
    <t>Am-241</t>
  </si>
  <si>
    <t>Th-232</t>
  </si>
  <si>
    <t>Nb-94</t>
  </si>
  <si>
    <t>Be-7</t>
  </si>
  <si>
    <t>Na-22</t>
  </si>
  <si>
    <t>P-32</t>
  </si>
  <si>
    <t>P-33</t>
  </si>
  <si>
    <t>S-35</t>
  </si>
  <si>
    <t>Cl-36</t>
  </si>
  <si>
    <t>Ca-41</t>
  </si>
  <si>
    <t>Sc-46</t>
  </si>
  <si>
    <t>V-48</t>
  </si>
  <si>
    <t>Cr-51</t>
  </si>
  <si>
    <t>Mn-53</t>
  </si>
  <si>
    <t>Mn-54</t>
  </si>
  <si>
    <t>Fe-55</t>
  </si>
  <si>
    <t>Fe-59</t>
  </si>
  <si>
    <t>Co-56</t>
  </si>
  <si>
    <t>Co-57</t>
  </si>
  <si>
    <t>Co-58</t>
  </si>
  <si>
    <t>Ni-59</t>
  </si>
  <si>
    <t>Ni-63</t>
  </si>
  <si>
    <t>Zn-65</t>
  </si>
  <si>
    <t>Ge-71</t>
  </si>
  <si>
    <t>As-74</t>
  </si>
  <si>
    <t>Se-75</t>
  </si>
  <si>
    <t>Rb-86</t>
  </si>
  <si>
    <t>Sr-85</t>
  </si>
  <si>
    <t>Y-91</t>
  </si>
  <si>
    <t>Zr-93</t>
  </si>
  <si>
    <t>Nb-93m</t>
  </si>
  <si>
    <t>Nb-95</t>
  </si>
  <si>
    <t>Mo-93</t>
  </si>
  <si>
    <t>Tc-97</t>
  </si>
  <si>
    <t>Tc-97m</t>
  </si>
  <si>
    <t>Tc-99</t>
  </si>
  <si>
    <t>Ag-105</t>
  </si>
  <si>
    <t>Ag-111</t>
  </si>
  <si>
    <t>Sn-125</t>
  </si>
  <si>
    <t>Sb-124</t>
  </si>
  <si>
    <t>Te-123m</t>
  </si>
  <si>
    <t>Te-125m</t>
  </si>
  <si>
    <t>I-125</t>
  </si>
  <si>
    <t>I-126</t>
  </si>
  <si>
    <t>I-129</t>
  </si>
  <si>
    <t>I-131</t>
  </si>
  <si>
    <t>Cs-131</t>
  </si>
  <si>
    <t>Cs-134</t>
  </si>
  <si>
    <t>Cs-135</t>
  </si>
  <si>
    <t>Cs-136</t>
  </si>
  <si>
    <t>Ba-131</t>
  </si>
  <si>
    <t>Ba-133</t>
  </si>
  <si>
    <t>Ba-140</t>
  </si>
  <si>
    <t>Ce-139</t>
  </si>
  <si>
    <t>Ce-141</t>
  </si>
  <si>
    <t>Pr-143</t>
  </si>
  <si>
    <t>Nd-147</t>
  </si>
  <si>
    <t>Pm-147</t>
  </si>
  <si>
    <t>Sm-151</t>
  </si>
  <si>
    <t>Eu-152</t>
  </si>
  <si>
    <t>Eu-154</t>
  </si>
  <si>
    <t>Eu-155</t>
  </si>
  <si>
    <t>Gd-153</t>
  </si>
  <si>
    <t>Tb-160</t>
  </si>
  <si>
    <t>Er-169</t>
  </si>
  <si>
    <t>Tm-170</t>
  </si>
  <si>
    <t>Tm-171</t>
  </si>
  <si>
    <t>Hf-181</t>
  </si>
  <si>
    <t>Ta-182</t>
  </si>
  <si>
    <t>W-181</t>
  </si>
  <si>
    <t>W-185</t>
  </si>
  <si>
    <t>Os-185</t>
  </si>
  <si>
    <t>Ir-190</t>
  </si>
  <si>
    <t>Ir-192</t>
  </si>
  <si>
    <t>Hg-203</t>
  </si>
  <si>
    <t>Tl-202</t>
  </si>
  <si>
    <t>Tl-204</t>
  </si>
  <si>
    <t>Bi-207</t>
  </si>
  <si>
    <t>Po-210</t>
  </si>
  <si>
    <t>Ra-225</t>
  </si>
  <si>
    <t>Th-227</t>
  </si>
  <si>
    <t>Th-230</t>
  </si>
  <si>
    <t>Pa-231</t>
  </si>
  <si>
    <t>Pa-233</t>
  </si>
  <si>
    <t>U-233</t>
  </si>
  <si>
    <t>U-234</t>
  </si>
  <si>
    <t>U-236</t>
  </si>
  <si>
    <t>Cm-242</t>
  </si>
  <si>
    <t>Cm-243</t>
  </si>
  <si>
    <t>Cm-244</t>
  </si>
  <si>
    <t>Cm-245</t>
  </si>
  <si>
    <t>Cm-246</t>
  </si>
  <si>
    <t>Cm-248</t>
  </si>
  <si>
    <t>Cf-248</t>
  </si>
  <si>
    <t>Cf-249</t>
  </si>
  <si>
    <t>Cf-250</t>
  </si>
  <si>
    <t>Cf-251</t>
  </si>
  <si>
    <t>Cf-252</t>
  </si>
  <si>
    <t>Cf-254</t>
  </si>
  <si>
    <t>Es-253</t>
  </si>
  <si>
    <t>FGW [Bq/g]</t>
  </si>
  <si>
    <t>massenbezogene Aktivität [Bq/g]</t>
  </si>
  <si>
    <t>Aktivität pro Jahr [Bq]</t>
  </si>
  <si>
    <t>Massenstrom [Mg/a]</t>
  </si>
  <si>
    <t>Ausschöpfung</t>
  </si>
  <si>
    <t>Anteil</t>
  </si>
  <si>
    <t>NiL</t>
  </si>
  <si>
    <t>Summe</t>
  </si>
  <si>
    <t>Si-32+</t>
  </si>
  <si>
    <t>Ca-45+</t>
  </si>
  <si>
    <t>As-73+</t>
  </si>
  <si>
    <t>Sr-89+</t>
  </si>
  <si>
    <t>Sr-90+</t>
  </si>
  <si>
    <t>Zr-95+</t>
  </si>
  <si>
    <t>Ru-103+</t>
  </si>
  <si>
    <t>Ru-106+</t>
  </si>
  <si>
    <t>Pd-103+</t>
  </si>
  <si>
    <t>Ag-108m+</t>
  </si>
  <si>
    <t>Ag-110m+</t>
  </si>
  <si>
    <t>Cd-109+</t>
  </si>
  <si>
    <t>Cd-115m+</t>
  </si>
  <si>
    <t>In-114m+</t>
  </si>
  <si>
    <t>Sn-113+</t>
  </si>
  <si>
    <t>Sb-125+</t>
  </si>
  <si>
    <t>Te-127m+</t>
  </si>
  <si>
    <t>Te-129m+</t>
  </si>
  <si>
    <t>Cs-137+</t>
  </si>
  <si>
    <t>Ce-144+</t>
  </si>
  <si>
    <t>Os-191+</t>
  </si>
  <si>
    <t>Pb-210+</t>
  </si>
  <si>
    <t>Ra-223+</t>
  </si>
  <si>
    <t>Ra-226+</t>
  </si>
  <si>
    <t>Ra-228+</t>
  </si>
  <si>
    <t>Ac-227+</t>
  </si>
  <si>
    <t>Th-228+</t>
  </si>
  <si>
    <t>Th-229+</t>
  </si>
  <si>
    <t>Th-234+</t>
  </si>
  <si>
    <t>Pa-230+</t>
  </si>
  <si>
    <t>U-230+</t>
  </si>
  <si>
    <t>U-232+</t>
  </si>
  <si>
    <t>U-235+</t>
  </si>
  <si>
    <t>U-238+</t>
  </si>
  <si>
    <t>Np-237+</t>
  </si>
  <si>
    <t>Pu-239+</t>
  </si>
  <si>
    <t>Pu-241+</t>
  </si>
  <si>
    <t>Pu-244+</t>
  </si>
  <si>
    <t>Am-242m+</t>
  </si>
  <si>
    <t>Am-243+</t>
  </si>
  <si>
    <t>Cm-247+</t>
  </si>
  <si>
    <t>Bk-249+</t>
  </si>
  <si>
    <t>Cf-253+</t>
  </si>
  <si>
    <t>Es-254+</t>
  </si>
  <si>
    <t>Ir-194n</t>
  </si>
  <si>
    <t>Spalte 8</t>
  </si>
  <si>
    <t>Spalte 10</t>
  </si>
  <si>
    <t>Dosis [µSv/a]</t>
  </si>
  <si>
    <t>GW DK 1</t>
  </si>
  <si>
    <t>GW DK 2</t>
  </si>
  <si>
    <t>GW DK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</si>
</sst>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E+00"/>
    <numFmt numFmtId="165" formatCode="00000"/>
    <numFmt numFmtId="166" formatCode="0.000"/>
    <numFmt numFmtId="167" formatCode="0.00\ %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7" fontId="0" fillId="2" borderId="0" xfId="0" applyNumberFormat="1" applyFill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9" fontId="0" fillId="0" borderId="0" xfId="0" applyNumberFormat="1" applyAlignment="1">
      <alignment horizontal="center" vertical="center"/>
    </xf>
    <xf numFmtId="166" fontId="0" fillId="2" borderId="0" xfId="0" applyNumberFormat="1" applyFill="1" applyAlignment="1" applyProtection="1">
      <alignment horizontal="center" vertical="center"/>
      <protection locked="0"/>
    </xf>
    <xf numFmtId="2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/>
    <xf numFmtId="0" fontId="0" fillId="0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2"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83820</xdr:rowOff>
        </xdr:from>
        <xdr:to>
          <xdr:col>14</xdr:col>
          <xdr:colOff>182880</xdr:colOff>
          <xdr:row>59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2:A31"/>
  <sheetViews>
    <sheetView tabSelected="1" workbookViewId="0">
      <selection activeCell="P37" sqref="P37"/>
    </sheetView>
  </sheetViews>
  <sheetFormatPr baseColWidth="10" defaultRowHeight="13.2" x14ac:dyDescent="0.25"/>
  <cols>
    <col min="2" max="2" width="15.33203125" bestFit="1" customWidth="1"/>
    <col min="3" max="3" width="16.44140625" bestFit="1" customWidth="1"/>
  </cols>
  <sheetData>
    <row r="2" spans="1:1" x14ac:dyDescent="0.25">
      <c r="A2" s="20"/>
    </row>
    <row r="11" spans="1:1" x14ac:dyDescent="0.25">
      <c r="A11" s="20"/>
    </row>
    <row r="31" spans="1:1" x14ac:dyDescent="0.25">
      <c r="A31" s="20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83820</xdr:rowOff>
              </from>
              <to>
                <xdr:col>14</xdr:col>
                <xdr:colOff>182880</xdr:colOff>
                <xdr:row>59</xdr:row>
                <xdr:rowOff>144780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15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4" sqref="C14"/>
    </sheetView>
  </sheetViews>
  <sheetFormatPr baseColWidth="10" defaultColWidth="11.44140625" defaultRowHeight="13.2" x14ac:dyDescent="0.25"/>
  <cols>
    <col min="1" max="4" width="8.6640625" style="2" customWidth="1"/>
    <col min="5" max="5" width="12.33203125" style="2" customWidth="1"/>
    <col min="6" max="16384" width="11.44140625" style="3"/>
  </cols>
  <sheetData>
    <row r="1" spans="1:5" x14ac:dyDescent="0.25">
      <c r="A1" s="1"/>
      <c r="E1" s="2" t="s">
        <v>0</v>
      </c>
    </row>
    <row r="2" spans="1:5" x14ac:dyDescent="0.25">
      <c r="B2" s="22"/>
      <c r="C2" s="22"/>
      <c r="D2" s="22"/>
      <c r="E2" s="2" t="s">
        <v>1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6" t="s">
        <v>167</v>
      </c>
    </row>
    <row r="4" spans="1:5" x14ac:dyDescent="0.25">
      <c r="A4" s="2" t="s">
        <v>6</v>
      </c>
      <c r="B4" s="4">
        <v>1.224811080209665E-5</v>
      </c>
      <c r="C4" s="4">
        <v>5.2825142560613441E-7</v>
      </c>
      <c r="D4" s="4">
        <v>2.1668568913832016E-7</v>
      </c>
      <c r="E4" s="4">
        <v>60000</v>
      </c>
    </row>
    <row r="5" spans="1:5" x14ac:dyDescent="0.25">
      <c r="A5" s="2" t="s">
        <v>17</v>
      </c>
      <c r="B5" s="4">
        <v>1.5533891208238762E-179</v>
      </c>
      <c r="C5" s="4">
        <v>4.0344167800889668E-291</v>
      </c>
      <c r="D5" s="4">
        <v>0</v>
      </c>
      <c r="E5" s="4">
        <v>300</v>
      </c>
    </row>
    <row r="6" spans="1:5" x14ac:dyDescent="0.25">
      <c r="A6" s="2" t="s">
        <v>7</v>
      </c>
      <c r="B6" s="4">
        <v>2.7054580655865228E-3</v>
      </c>
      <c r="C6" s="4">
        <v>2.6728615564289042E-3</v>
      </c>
      <c r="D6" s="4">
        <v>2.6728567054693816E-3</v>
      </c>
      <c r="E6" s="4">
        <v>4000</v>
      </c>
    </row>
    <row r="7" spans="1:5" x14ac:dyDescent="0.25">
      <c r="A7" s="2" t="s">
        <v>18</v>
      </c>
      <c r="B7" s="4">
        <v>1.5968742615591355E-20</v>
      </c>
      <c r="C7" s="4">
        <v>5.6633292018964093E-27</v>
      </c>
      <c r="D7" s="4">
        <v>3.6947317494430467E-44</v>
      </c>
      <c r="E7" s="4">
        <v>7</v>
      </c>
    </row>
    <row r="8" spans="1:5" s="5" customFormat="1" x14ac:dyDescent="0.25">
      <c r="A8" s="6" t="s">
        <v>122</v>
      </c>
      <c r="B8" s="7">
        <v>2.455040650057758E-3</v>
      </c>
      <c r="C8" s="7">
        <v>1.624870080037463E-3</v>
      </c>
      <c r="D8" s="7">
        <v>1.8591537792143356E-9</v>
      </c>
      <c r="E8" s="4">
        <v>1000</v>
      </c>
    </row>
    <row r="9" spans="1:5" x14ac:dyDescent="0.25">
      <c r="A9" s="2" t="s">
        <v>19</v>
      </c>
      <c r="B9" s="4">
        <v>0</v>
      </c>
      <c r="C9" s="4">
        <v>0</v>
      </c>
      <c r="D9" s="4">
        <v>0</v>
      </c>
      <c r="E9" s="4">
        <v>1000</v>
      </c>
    </row>
    <row r="10" spans="1:5" x14ac:dyDescent="0.25">
      <c r="A10" s="2" t="s">
        <v>20</v>
      </c>
      <c r="B10" s="4">
        <v>0</v>
      </c>
      <c r="C10" s="4">
        <v>0</v>
      </c>
      <c r="D10" s="4">
        <v>0</v>
      </c>
      <c r="E10" s="4">
        <v>100000</v>
      </c>
    </row>
    <row r="11" spans="1:5" x14ac:dyDescent="0.25">
      <c r="A11" s="2" t="s">
        <v>21</v>
      </c>
      <c r="B11" s="4">
        <v>2.0836068577119718E-110</v>
      </c>
      <c r="C11" s="4">
        <v>2.0046888074622009E-181</v>
      </c>
      <c r="D11" s="4">
        <v>1.0941627931643786E-202</v>
      </c>
      <c r="E11" s="4">
        <v>5000</v>
      </c>
    </row>
    <row r="12" spans="1:5" x14ac:dyDescent="0.25">
      <c r="A12" s="2" t="s">
        <v>22</v>
      </c>
      <c r="B12" s="4">
        <v>3.3003098046108756</v>
      </c>
      <c r="C12" s="4">
        <v>3.0221338339155697</v>
      </c>
      <c r="D12" s="4">
        <v>3.2598581041909309</v>
      </c>
      <c r="E12" s="4">
        <v>3</v>
      </c>
    </row>
    <row r="13" spans="1:5" x14ac:dyDescent="0.25">
      <c r="A13" s="2" t="s">
        <v>23</v>
      </c>
      <c r="B13" s="4">
        <v>5.2941816609971451E-2</v>
      </c>
      <c r="C13" s="4">
        <v>5.3051921652635836E-2</v>
      </c>
      <c r="D13" s="4">
        <v>3.8466052335247289E-2</v>
      </c>
      <c r="E13" s="4">
        <v>200</v>
      </c>
    </row>
    <row r="14" spans="1:5" x14ac:dyDescent="0.25">
      <c r="A14" s="6" t="s">
        <v>123</v>
      </c>
      <c r="B14" s="4">
        <v>1.0882995800008572E-71</v>
      </c>
      <c r="C14" s="4">
        <v>5.9405518549216364E-111</v>
      </c>
      <c r="D14" s="4">
        <v>3.0176298545823443E-150</v>
      </c>
      <c r="E14" s="4">
        <v>5000</v>
      </c>
    </row>
    <row r="15" spans="1:5" x14ac:dyDescent="0.25">
      <c r="A15" s="2" t="s">
        <v>24</v>
      </c>
      <c r="B15" s="4">
        <v>2.0310502341331189E-124</v>
      </c>
      <c r="C15" s="4">
        <v>1.84527246489345E-198</v>
      </c>
      <c r="D15" s="4">
        <v>9.9322368128517219E-247</v>
      </c>
      <c r="E15" s="4">
        <v>8</v>
      </c>
    </row>
    <row r="16" spans="1:5" x14ac:dyDescent="0.25">
      <c r="A16" s="2" t="s">
        <v>25</v>
      </c>
      <c r="B16" s="4">
        <v>0</v>
      </c>
      <c r="C16" s="4">
        <v>0</v>
      </c>
      <c r="D16" s="4">
        <v>0</v>
      </c>
      <c r="E16" s="4">
        <v>6</v>
      </c>
    </row>
    <row r="17" spans="1:5" x14ac:dyDescent="0.25">
      <c r="A17" s="2" t="s">
        <v>26</v>
      </c>
      <c r="B17" s="4">
        <v>0</v>
      </c>
      <c r="C17" s="4">
        <v>0</v>
      </c>
      <c r="D17" s="4">
        <v>0</v>
      </c>
      <c r="E17" s="4">
        <v>500</v>
      </c>
    </row>
    <row r="18" spans="1:5" x14ac:dyDescent="0.25">
      <c r="A18" s="2" t="s">
        <v>27</v>
      </c>
      <c r="B18" s="4">
        <v>1.5915971383345349E-2</v>
      </c>
      <c r="C18" s="4">
        <v>1.5916192224162799E-2</v>
      </c>
      <c r="D18" s="4">
        <v>1.5451772105194507E-2</v>
      </c>
      <c r="E18" s="4">
        <v>600</v>
      </c>
    </row>
    <row r="19" spans="1:5" x14ac:dyDescent="0.25">
      <c r="A19" s="2" t="s">
        <v>28</v>
      </c>
      <c r="B19" s="4">
        <v>0</v>
      </c>
      <c r="C19" s="4">
        <v>0</v>
      </c>
      <c r="D19" s="4">
        <v>0</v>
      </c>
      <c r="E19" s="4">
        <v>10</v>
      </c>
    </row>
    <row r="20" spans="1:5" x14ac:dyDescent="0.25">
      <c r="A20" s="2" t="s">
        <v>29</v>
      </c>
      <c r="B20" s="4">
        <v>1.3944552326291498E-48</v>
      </c>
      <c r="C20" s="4">
        <v>3.2739888504020976E-55</v>
      </c>
      <c r="D20" s="4">
        <v>4.3720715580570999E-136</v>
      </c>
      <c r="E20" s="4">
        <v>10000</v>
      </c>
    </row>
    <row r="21" spans="1:5" x14ac:dyDescent="0.25">
      <c r="A21" s="2" t="s">
        <v>30</v>
      </c>
      <c r="B21" s="4">
        <v>0</v>
      </c>
      <c r="C21" s="4">
        <v>0</v>
      </c>
      <c r="D21" s="4">
        <v>0</v>
      </c>
      <c r="E21" s="4">
        <v>10</v>
      </c>
    </row>
    <row r="22" spans="1:5" x14ac:dyDescent="0.25">
      <c r="A22" s="2" t="s">
        <v>31</v>
      </c>
      <c r="B22" s="4">
        <v>0</v>
      </c>
      <c r="C22" s="4">
        <v>0</v>
      </c>
      <c r="D22" s="4">
        <v>0</v>
      </c>
      <c r="E22" s="4">
        <v>4</v>
      </c>
    </row>
    <row r="23" spans="1:5" x14ac:dyDescent="0.25">
      <c r="A23" s="2" t="s">
        <v>32</v>
      </c>
      <c r="B23" s="4">
        <v>0</v>
      </c>
      <c r="C23" s="4">
        <v>0</v>
      </c>
      <c r="D23" s="4">
        <v>0</v>
      </c>
      <c r="E23" s="4">
        <v>100</v>
      </c>
    </row>
    <row r="24" spans="1:5" x14ac:dyDescent="0.25">
      <c r="A24" s="2" t="s">
        <v>33</v>
      </c>
      <c r="B24" s="4">
        <v>0</v>
      </c>
      <c r="C24" s="4">
        <v>0</v>
      </c>
      <c r="D24" s="4">
        <v>0</v>
      </c>
      <c r="E24" s="4">
        <v>10</v>
      </c>
    </row>
    <row r="25" spans="1:5" x14ac:dyDescent="0.25">
      <c r="A25" s="2" t="s">
        <v>8</v>
      </c>
      <c r="B25" s="4">
        <v>7.7321886520882749E-31</v>
      </c>
      <c r="C25" s="4">
        <v>3.0493282409173481E-34</v>
      </c>
      <c r="D25" s="4">
        <v>4.8677245391809486E-95</v>
      </c>
      <c r="E25" s="4">
        <v>6</v>
      </c>
    </row>
    <row r="26" spans="1:5" x14ac:dyDescent="0.25">
      <c r="A26" s="2" t="s">
        <v>34</v>
      </c>
      <c r="B26" s="4">
        <v>3.381052700874243E-3</v>
      </c>
      <c r="C26" s="4">
        <v>3.3791716876681397E-3</v>
      </c>
      <c r="D26" s="4">
        <v>3.3669712350434581E-3</v>
      </c>
      <c r="E26" s="4">
        <v>3000</v>
      </c>
    </row>
    <row r="27" spans="1:5" x14ac:dyDescent="0.25">
      <c r="A27" s="2" t="s">
        <v>35</v>
      </c>
      <c r="B27" s="4">
        <v>1.0004573221280095E-3</v>
      </c>
      <c r="C27" s="4">
        <v>6.4765504649926127E-4</v>
      </c>
      <c r="D27" s="4">
        <v>5.8702250217551622E-5</v>
      </c>
      <c r="E27" s="4">
        <v>10000</v>
      </c>
    </row>
    <row r="28" spans="1:5" x14ac:dyDescent="0.25">
      <c r="A28" s="2" t="s">
        <v>36</v>
      </c>
      <c r="B28" s="4">
        <v>0</v>
      </c>
      <c r="C28" s="4">
        <v>0</v>
      </c>
      <c r="D28" s="4">
        <v>0</v>
      </c>
      <c r="E28" s="4">
        <v>10</v>
      </c>
    </row>
    <row r="29" spans="1:5" x14ac:dyDescent="0.25">
      <c r="A29" s="2" t="s">
        <v>37</v>
      </c>
      <c r="B29" s="4">
        <v>0</v>
      </c>
      <c r="C29" s="4">
        <v>0</v>
      </c>
      <c r="D29" s="4">
        <v>0</v>
      </c>
      <c r="E29" s="4">
        <v>10000</v>
      </c>
    </row>
    <row r="30" spans="1:5" x14ac:dyDescent="0.25">
      <c r="A30" s="6" t="s">
        <v>124</v>
      </c>
      <c r="B30" s="4">
        <v>0</v>
      </c>
      <c r="C30" s="4">
        <v>0</v>
      </c>
      <c r="D30" s="4">
        <v>0</v>
      </c>
      <c r="E30" s="4">
        <v>1000</v>
      </c>
    </row>
    <row r="31" spans="1:5" x14ac:dyDescent="0.25">
      <c r="A31" s="2" t="s">
        <v>38</v>
      </c>
      <c r="B31" s="4">
        <v>0</v>
      </c>
      <c r="C31" s="4">
        <v>0</v>
      </c>
      <c r="D31" s="4">
        <v>0</v>
      </c>
      <c r="E31" s="4">
        <v>10</v>
      </c>
    </row>
    <row r="32" spans="1:5" x14ac:dyDescent="0.25">
      <c r="A32" s="2" t="s">
        <v>39</v>
      </c>
      <c r="B32" s="4">
        <v>0</v>
      </c>
      <c r="C32" s="4">
        <v>0</v>
      </c>
      <c r="D32" s="4">
        <v>0</v>
      </c>
      <c r="E32" s="4">
        <v>40</v>
      </c>
    </row>
    <row r="33" spans="1:5" x14ac:dyDescent="0.25">
      <c r="A33" s="2" t="s">
        <v>40</v>
      </c>
      <c r="B33" s="4">
        <v>0</v>
      </c>
      <c r="C33" s="4">
        <v>0</v>
      </c>
      <c r="D33" s="4">
        <v>0</v>
      </c>
      <c r="E33" s="4">
        <v>100</v>
      </c>
    </row>
    <row r="34" spans="1:5" x14ac:dyDescent="0.25">
      <c r="A34" s="2" t="s">
        <v>41</v>
      </c>
      <c r="B34" s="4">
        <v>0</v>
      </c>
      <c r="C34" s="4">
        <v>0</v>
      </c>
      <c r="D34" s="4">
        <v>0</v>
      </c>
      <c r="E34" s="4">
        <v>30</v>
      </c>
    </row>
    <row r="35" spans="1:5" x14ac:dyDescent="0.25">
      <c r="A35" s="6" t="s">
        <v>125</v>
      </c>
      <c r="B35" s="4">
        <v>0</v>
      </c>
      <c r="C35" s="4">
        <v>0</v>
      </c>
      <c r="D35" s="4">
        <v>0</v>
      </c>
      <c r="E35" s="4">
        <v>1000</v>
      </c>
    </row>
    <row r="36" spans="1:5" x14ac:dyDescent="0.25">
      <c r="A36" s="6" t="s">
        <v>126</v>
      </c>
      <c r="B36" s="4">
        <v>1.4190269904269191E-2</v>
      </c>
      <c r="C36" s="4">
        <v>3.1538970499371891E-3</v>
      </c>
      <c r="D36" s="4">
        <v>2.064173470374512E-6</v>
      </c>
      <c r="E36" s="4">
        <v>6</v>
      </c>
    </row>
    <row r="37" spans="1:5" x14ac:dyDescent="0.25">
      <c r="A37" s="2" t="s">
        <v>42</v>
      </c>
      <c r="B37" s="4">
        <v>0</v>
      </c>
      <c r="C37" s="4">
        <v>0</v>
      </c>
      <c r="D37" s="4">
        <v>0</v>
      </c>
      <c r="E37" s="4">
        <v>1000</v>
      </c>
    </row>
    <row r="38" spans="1:5" x14ac:dyDescent="0.25">
      <c r="A38" s="2" t="s">
        <v>43</v>
      </c>
      <c r="B38" s="4">
        <v>1.3056361328439129E-2</v>
      </c>
      <c r="C38" s="4">
        <v>1.3056005535624119E-2</v>
      </c>
      <c r="D38" s="4">
        <v>1.2070444454319505E-2</v>
      </c>
      <c r="E38" s="4">
        <v>800</v>
      </c>
    </row>
    <row r="39" spans="1:5" x14ac:dyDescent="0.25">
      <c r="A39" s="6" t="s">
        <v>127</v>
      </c>
      <c r="B39" s="4">
        <v>0</v>
      </c>
      <c r="C39" s="4">
        <v>0</v>
      </c>
      <c r="D39" s="4">
        <v>0</v>
      </c>
      <c r="E39" s="4">
        <v>10</v>
      </c>
    </row>
    <row r="40" spans="1:5" x14ac:dyDescent="0.25">
      <c r="A40" s="2" t="s">
        <v>44</v>
      </c>
      <c r="B40" s="4">
        <v>1.155596885444159E-17</v>
      </c>
      <c r="C40" s="4">
        <v>5.9025468642105449E-19</v>
      </c>
      <c r="D40" s="4">
        <v>3.3197973207194369E-55</v>
      </c>
      <c r="E40" s="4">
        <v>10000</v>
      </c>
    </row>
    <row r="41" spans="1:5" x14ac:dyDescent="0.25">
      <c r="A41" s="2" t="s">
        <v>16</v>
      </c>
      <c r="B41" s="4">
        <v>0.13161871388207283</v>
      </c>
      <c r="C41" s="4">
        <v>0.13134449235148854</v>
      </c>
      <c r="D41" s="4">
        <v>0.11096481887263571</v>
      </c>
      <c r="E41" s="4">
        <v>10</v>
      </c>
    </row>
    <row r="42" spans="1:5" x14ac:dyDescent="0.25">
      <c r="A42" s="2" t="s">
        <v>45</v>
      </c>
      <c r="B42" s="4">
        <v>0</v>
      </c>
      <c r="C42" s="4">
        <v>0</v>
      </c>
      <c r="D42" s="4">
        <v>0</v>
      </c>
      <c r="E42" s="4">
        <v>10</v>
      </c>
    </row>
    <row r="43" spans="1:5" x14ac:dyDescent="0.25">
      <c r="A43" s="2" t="s">
        <v>46</v>
      </c>
      <c r="B43" s="4">
        <v>0.26773653118564755</v>
      </c>
      <c r="C43" s="4">
        <v>0.26454605253363184</v>
      </c>
      <c r="D43" s="4">
        <v>0.24098355709844682</v>
      </c>
      <c r="E43" s="4">
        <v>40</v>
      </c>
    </row>
    <row r="44" spans="1:5" x14ac:dyDescent="0.25">
      <c r="A44" s="2" t="s">
        <v>47</v>
      </c>
      <c r="B44" s="4">
        <v>0.14992557112926799</v>
      </c>
      <c r="C44" s="4">
        <v>0.13730325652629413</v>
      </c>
      <c r="D44" s="4">
        <v>0.14810623359550734</v>
      </c>
      <c r="E44" s="4">
        <v>70</v>
      </c>
    </row>
    <row r="45" spans="1:5" x14ac:dyDescent="0.25">
      <c r="A45" s="2" t="s">
        <v>48</v>
      </c>
      <c r="B45" s="4">
        <v>0</v>
      </c>
      <c r="C45" s="4">
        <v>0</v>
      </c>
      <c r="D45" s="4">
        <v>0</v>
      </c>
      <c r="E45" s="4">
        <v>1000</v>
      </c>
    </row>
    <row r="46" spans="1:5" x14ac:dyDescent="0.25">
      <c r="A46" s="2" t="s">
        <v>49</v>
      </c>
      <c r="B46" s="4">
        <v>1.5136653408628737</v>
      </c>
      <c r="C46" s="4">
        <v>1.3860103871877851</v>
      </c>
      <c r="D46" s="4">
        <v>1.4950229399624715</v>
      </c>
      <c r="E46" s="4">
        <v>7</v>
      </c>
    </row>
    <row r="47" spans="1:5" x14ac:dyDescent="0.25">
      <c r="A47" s="6" t="s">
        <v>128</v>
      </c>
      <c r="B47" s="4">
        <v>0</v>
      </c>
      <c r="C47" s="4">
        <v>0</v>
      </c>
      <c r="D47" s="4">
        <v>0</v>
      </c>
      <c r="E47" s="4">
        <v>30</v>
      </c>
    </row>
    <row r="48" spans="1:5" x14ac:dyDescent="0.25">
      <c r="A48" s="6" t="s">
        <v>129</v>
      </c>
      <c r="B48" s="4">
        <v>0</v>
      </c>
      <c r="C48" s="4">
        <v>0</v>
      </c>
      <c r="D48" s="4">
        <v>0</v>
      </c>
      <c r="E48" s="4">
        <v>70</v>
      </c>
    </row>
    <row r="49" spans="1:5" x14ac:dyDescent="0.25">
      <c r="A49" s="6" t="s">
        <v>130</v>
      </c>
      <c r="B49" s="4">
        <v>0</v>
      </c>
      <c r="C49" s="4">
        <v>0</v>
      </c>
      <c r="D49" s="4">
        <v>0</v>
      </c>
      <c r="E49" s="4">
        <v>1000</v>
      </c>
    </row>
    <row r="50" spans="1:5" x14ac:dyDescent="0.25">
      <c r="A50" s="2" t="s">
        <v>50</v>
      </c>
      <c r="B50" s="4">
        <v>0</v>
      </c>
      <c r="C50" s="4">
        <v>0</v>
      </c>
      <c r="D50" s="4">
        <v>0</v>
      </c>
      <c r="E50" s="4">
        <v>30</v>
      </c>
    </row>
    <row r="51" spans="1:5" x14ac:dyDescent="0.25">
      <c r="A51" s="6" t="s">
        <v>131</v>
      </c>
      <c r="B51" s="4">
        <v>0.39781523190093754</v>
      </c>
      <c r="C51" s="4">
        <v>0.28732032915097205</v>
      </c>
      <c r="D51" s="4">
        <v>4.8786471633867602E-2</v>
      </c>
      <c r="E51" s="4">
        <v>9</v>
      </c>
    </row>
    <row r="52" spans="1:5" x14ac:dyDescent="0.25">
      <c r="A52" s="6" t="s">
        <v>132</v>
      </c>
      <c r="B52" s="4">
        <v>0</v>
      </c>
      <c r="C52" s="4">
        <v>0</v>
      </c>
      <c r="D52" s="4">
        <v>0</v>
      </c>
      <c r="E52" s="4">
        <v>6</v>
      </c>
    </row>
    <row r="53" spans="1:5" x14ac:dyDescent="0.25">
      <c r="A53" s="2" t="s">
        <v>51</v>
      </c>
      <c r="B53" s="4">
        <v>0</v>
      </c>
      <c r="C53" s="4">
        <v>0</v>
      </c>
      <c r="D53" s="4">
        <v>0</v>
      </c>
      <c r="E53" s="4">
        <v>700</v>
      </c>
    </row>
    <row r="54" spans="1:5" x14ac:dyDescent="0.25">
      <c r="A54" s="6" t="s">
        <v>133</v>
      </c>
      <c r="B54" s="4">
        <v>5.550170959939788E-75</v>
      </c>
      <c r="C54" s="4">
        <v>1.216634458725984E-85</v>
      </c>
      <c r="D54" s="4">
        <v>5.1646609255767376E-194</v>
      </c>
      <c r="E54" s="4">
        <v>800</v>
      </c>
    </row>
    <row r="55" spans="1:5" x14ac:dyDescent="0.25">
      <c r="A55" s="6" t="s">
        <v>134</v>
      </c>
      <c r="B55" s="4">
        <v>0</v>
      </c>
      <c r="C55" s="4">
        <v>0</v>
      </c>
      <c r="D55" s="4">
        <v>0</v>
      </c>
      <c r="E55" s="4">
        <v>700</v>
      </c>
    </row>
    <row r="56" spans="1:5" x14ac:dyDescent="0.25">
      <c r="A56" s="6" t="s">
        <v>135</v>
      </c>
      <c r="B56" s="4">
        <v>0</v>
      </c>
      <c r="C56" s="4">
        <v>0</v>
      </c>
      <c r="D56" s="4">
        <v>0</v>
      </c>
      <c r="E56" s="4">
        <v>100</v>
      </c>
    </row>
    <row r="57" spans="1:5" x14ac:dyDescent="0.25">
      <c r="A57" s="6" t="s">
        <v>136</v>
      </c>
      <c r="B57" s="4">
        <v>0</v>
      </c>
      <c r="C57" s="4">
        <v>0</v>
      </c>
      <c r="D57" s="4">
        <v>0</v>
      </c>
      <c r="E57" s="4">
        <v>60</v>
      </c>
    </row>
    <row r="58" spans="1:5" x14ac:dyDescent="0.25">
      <c r="A58" s="2" t="s">
        <v>52</v>
      </c>
      <c r="B58" s="4">
        <v>0</v>
      </c>
      <c r="C58" s="4">
        <v>0</v>
      </c>
      <c r="D58" s="4">
        <v>0</v>
      </c>
      <c r="E58" s="4">
        <v>60</v>
      </c>
    </row>
    <row r="59" spans="1:5" x14ac:dyDescent="0.25">
      <c r="A59" s="2" t="s">
        <v>53</v>
      </c>
      <c r="B59" s="4">
        <v>0</v>
      </c>
      <c r="C59" s="4">
        <v>0</v>
      </c>
      <c r="D59" s="4">
        <v>0</v>
      </c>
      <c r="E59" s="4">
        <v>9</v>
      </c>
    </row>
    <row r="60" spans="1:5" x14ac:dyDescent="0.25">
      <c r="A60" s="6" t="s">
        <v>137</v>
      </c>
      <c r="B60" s="4">
        <v>0</v>
      </c>
      <c r="C60" s="4">
        <v>0</v>
      </c>
      <c r="D60" s="4">
        <v>0</v>
      </c>
      <c r="E60" s="4">
        <v>40</v>
      </c>
    </row>
    <row r="61" spans="1:5" x14ac:dyDescent="0.25">
      <c r="A61" s="2" t="s">
        <v>54</v>
      </c>
      <c r="B61" s="4">
        <v>0</v>
      </c>
      <c r="C61" s="4">
        <v>0</v>
      </c>
      <c r="D61" s="4">
        <v>0</v>
      </c>
      <c r="E61" s="4">
        <v>100</v>
      </c>
    </row>
    <row r="62" spans="1:5" x14ac:dyDescent="0.25">
      <c r="A62" s="2" t="s">
        <v>55</v>
      </c>
      <c r="B62" s="4">
        <v>0</v>
      </c>
      <c r="C62" s="4">
        <v>0</v>
      </c>
      <c r="D62" s="4">
        <v>0</v>
      </c>
      <c r="E62" s="4">
        <v>1000</v>
      </c>
    </row>
    <row r="63" spans="1:5" x14ac:dyDescent="0.25">
      <c r="A63" s="6" t="s">
        <v>138</v>
      </c>
      <c r="B63" s="4">
        <v>0</v>
      </c>
      <c r="C63" s="4">
        <v>0</v>
      </c>
      <c r="D63" s="4">
        <v>0</v>
      </c>
      <c r="E63" s="4">
        <v>300</v>
      </c>
    </row>
    <row r="64" spans="1:5" x14ac:dyDescent="0.25">
      <c r="A64" s="6" t="s">
        <v>139</v>
      </c>
      <c r="B64" s="4">
        <v>0</v>
      </c>
      <c r="C64" s="4">
        <v>0</v>
      </c>
      <c r="D64" s="4">
        <v>0</v>
      </c>
      <c r="E64" s="4">
        <v>200</v>
      </c>
    </row>
    <row r="65" spans="1:5" x14ac:dyDescent="0.25">
      <c r="A65" s="2" t="s">
        <v>56</v>
      </c>
      <c r="B65" s="4">
        <v>0</v>
      </c>
      <c r="C65" s="4">
        <v>0</v>
      </c>
      <c r="D65" s="4">
        <v>0</v>
      </c>
      <c r="E65" s="4">
        <v>800</v>
      </c>
    </row>
    <row r="66" spans="1:5" x14ac:dyDescent="0.25">
      <c r="A66" s="2" t="s">
        <v>57</v>
      </c>
      <c r="B66" s="4">
        <v>0</v>
      </c>
      <c r="C66" s="4">
        <v>0</v>
      </c>
      <c r="D66" s="4">
        <v>0</v>
      </c>
      <c r="E66" s="4">
        <v>40</v>
      </c>
    </row>
    <row r="67" spans="1:5" x14ac:dyDescent="0.25">
      <c r="A67" s="2" t="s">
        <v>58</v>
      </c>
      <c r="B67" s="4">
        <v>15.718604504571887</v>
      </c>
      <c r="C67" s="4">
        <v>14.395413800467061</v>
      </c>
      <c r="D67" s="4">
        <v>15.528069713697667</v>
      </c>
      <c r="E67" s="4">
        <v>0.6</v>
      </c>
    </row>
    <row r="68" spans="1:5" x14ac:dyDescent="0.25">
      <c r="A68" s="2" t="s">
        <v>59</v>
      </c>
      <c r="B68" s="4">
        <v>0</v>
      </c>
      <c r="C68" s="4">
        <v>0</v>
      </c>
      <c r="D68" s="4">
        <v>0</v>
      </c>
      <c r="E68" s="4">
        <v>50</v>
      </c>
    </row>
    <row r="69" spans="1:5" x14ac:dyDescent="0.25">
      <c r="A69" s="2" t="s">
        <v>60</v>
      </c>
      <c r="B69" s="4">
        <v>0</v>
      </c>
      <c r="C69" s="4">
        <v>0</v>
      </c>
      <c r="D69" s="4">
        <v>0</v>
      </c>
      <c r="E69" s="4">
        <v>1000</v>
      </c>
    </row>
    <row r="70" spans="1:5" x14ac:dyDescent="0.25">
      <c r="A70" s="2" t="s">
        <v>61</v>
      </c>
      <c r="B70" s="4">
        <v>2.5483608040838137E-56</v>
      </c>
      <c r="C70" s="4">
        <v>2.2892548419010724E-64</v>
      </c>
      <c r="D70" s="4">
        <v>1.1264367235931738E-153</v>
      </c>
      <c r="E70" s="4">
        <v>10</v>
      </c>
    </row>
    <row r="71" spans="1:5" x14ac:dyDescent="0.25">
      <c r="A71" s="2" t="s">
        <v>62</v>
      </c>
      <c r="B71" s="4">
        <v>3.1626918592628311E-2</v>
      </c>
      <c r="C71" s="4">
        <v>3.1626633307031589E-2</v>
      </c>
      <c r="D71" s="4">
        <v>2.9791572037527497E-2</v>
      </c>
      <c r="E71" s="4">
        <v>300</v>
      </c>
    </row>
    <row r="72" spans="1:5" x14ac:dyDescent="0.25">
      <c r="A72" s="2" t="s">
        <v>63</v>
      </c>
      <c r="B72" s="4">
        <v>0</v>
      </c>
      <c r="C72" s="4">
        <v>0</v>
      </c>
      <c r="D72" s="4">
        <v>0</v>
      </c>
      <c r="E72" s="4">
        <v>9</v>
      </c>
    </row>
    <row r="73" spans="1:5" x14ac:dyDescent="0.25">
      <c r="A73" s="6" t="s">
        <v>140</v>
      </c>
      <c r="B73" s="4">
        <v>7.2064355107735188E-10</v>
      </c>
      <c r="C73" s="4">
        <v>1.7964659956386452E-10</v>
      </c>
      <c r="D73" s="4">
        <v>2.8428686391737788E-32</v>
      </c>
      <c r="E73" s="4">
        <v>10</v>
      </c>
    </row>
    <row r="74" spans="1:5" x14ac:dyDescent="0.25">
      <c r="A74" s="2" t="s">
        <v>64</v>
      </c>
      <c r="B74" s="4">
        <v>0</v>
      </c>
      <c r="C74" s="4">
        <v>0</v>
      </c>
      <c r="D74" s="4">
        <v>0</v>
      </c>
      <c r="E74" s="4">
        <v>40</v>
      </c>
    </row>
    <row r="75" spans="1:5" s="5" customFormat="1" x14ac:dyDescent="0.25">
      <c r="A75" s="6" t="s">
        <v>65</v>
      </c>
      <c r="B75" s="7">
        <v>2.356970163547313E-8</v>
      </c>
      <c r="C75" s="7">
        <v>4.1436569528202794E-10</v>
      </c>
      <c r="D75" s="7">
        <v>3.849653113480736E-18</v>
      </c>
      <c r="E75" s="4">
        <v>40</v>
      </c>
    </row>
    <row r="76" spans="1:5" x14ac:dyDescent="0.25">
      <c r="A76" s="2" t="s">
        <v>66</v>
      </c>
      <c r="B76" s="4">
        <v>0</v>
      </c>
      <c r="C76" s="4">
        <v>0</v>
      </c>
      <c r="D76" s="4">
        <v>0</v>
      </c>
      <c r="E76" s="4">
        <v>10</v>
      </c>
    </row>
    <row r="77" spans="1:5" x14ac:dyDescent="0.25">
      <c r="A77" s="2" t="s">
        <v>67</v>
      </c>
      <c r="B77" s="4">
        <v>0</v>
      </c>
      <c r="C77" s="4">
        <v>0</v>
      </c>
      <c r="D77" s="4">
        <v>0</v>
      </c>
      <c r="E77" s="4">
        <v>100</v>
      </c>
    </row>
    <row r="78" spans="1:5" x14ac:dyDescent="0.25">
      <c r="A78" s="2" t="s">
        <v>68</v>
      </c>
      <c r="B78" s="4">
        <v>0</v>
      </c>
      <c r="C78" s="4">
        <v>0</v>
      </c>
      <c r="D78" s="4">
        <v>0</v>
      </c>
      <c r="E78" s="4">
        <v>100</v>
      </c>
    </row>
    <row r="79" spans="1:5" x14ac:dyDescent="0.25">
      <c r="A79" s="6" t="s">
        <v>141</v>
      </c>
      <c r="B79" s="4">
        <v>0</v>
      </c>
      <c r="C79" s="4">
        <v>0</v>
      </c>
      <c r="D79" s="4">
        <v>0</v>
      </c>
      <c r="E79" s="4">
        <v>100</v>
      </c>
    </row>
    <row r="80" spans="1:5" x14ac:dyDescent="0.25">
      <c r="A80" s="2" t="s">
        <v>69</v>
      </c>
      <c r="B80" s="4">
        <v>0</v>
      </c>
      <c r="C80" s="4">
        <v>0</v>
      </c>
      <c r="D80" s="4">
        <v>0</v>
      </c>
      <c r="E80" s="4">
        <v>10000</v>
      </c>
    </row>
    <row r="81" spans="1:5" x14ac:dyDescent="0.25">
      <c r="A81" s="2" t="s">
        <v>70</v>
      </c>
      <c r="B81" s="4">
        <v>0</v>
      </c>
      <c r="C81" s="4">
        <v>0</v>
      </c>
      <c r="D81" s="4">
        <v>0</v>
      </c>
      <c r="E81" s="4">
        <v>100</v>
      </c>
    </row>
    <row r="82" spans="1:5" x14ac:dyDescent="0.25">
      <c r="A82" s="2" t="s">
        <v>71</v>
      </c>
      <c r="B82" s="4">
        <v>1.5934669427018291E-81</v>
      </c>
      <c r="C82" s="4">
        <v>4.7481367272246051E-88</v>
      </c>
      <c r="D82" s="4">
        <v>4.8682381343898888E-255</v>
      </c>
      <c r="E82" s="4">
        <v>10000</v>
      </c>
    </row>
    <row r="83" spans="1:5" x14ac:dyDescent="0.25">
      <c r="A83" s="2" t="s">
        <v>72</v>
      </c>
      <c r="B83" s="4">
        <v>7.2928290638529346E-18</v>
      </c>
      <c r="C83" s="4">
        <v>4.5909147124164741E-18</v>
      </c>
      <c r="D83" s="4">
        <v>1.1787682397254176E-64</v>
      </c>
      <c r="E83" s="4">
        <v>10000</v>
      </c>
    </row>
    <row r="84" spans="1:5" x14ac:dyDescent="0.25">
      <c r="A84" s="2" t="s">
        <v>73</v>
      </c>
      <c r="B84" s="4">
        <v>1.4265712294036049E-40</v>
      </c>
      <c r="C84" s="4">
        <v>6.0150872528883557E-42</v>
      </c>
      <c r="D84" s="4">
        <v>2.8713609333025053E-146</v>
      </c>
      <c r="E84" s="4">
        <v>10</v>
      </c>
    </row>
    <row r="85" spans="1:5" x14ac:dyDescent="0.25">
      <c r="A85" s="2" t="s">
        <v>74</v>
      </c>
      <c r="B85" s="4">
        <v>1.8853017954031572E-47</v>
      </c>
      <c r="C85" s="4">
        <v>1.8085988519457973E-49</v>
      </c>
      <c r="D85" s="4">
        <v>2.4677283501172966E-167</v>
      </c>
      <c r="E85" s="4">
        <v>10</v>
      </c>
    </row>
    <row r="86" spans="1:5" x14ac:dyDescent="0.25">
      <c r="A86" s="2" t="s">
        <v>75</v>
      </c>
      <c r="B86" s="4">
        <v>6.0048082257591515E-61</v>
      </c>
      <c r="C86" s="4">
        <v>1.9069416693742538E-64</v>
      </c>
      <c r="D86" s="4">
        <v>2.0059557610738361E-203</v>
      </c>
      <c r="E86" s="4">
        <v>100</v>
      </c>
    </row>
    <row r="87" spans="1:5" x14ac:dyDescent="0.25">
      <c r="A87" s="2" t="s">
        <v>76</v>
      </c>
      <c r="B87" s="4">
        <v>0</v>
      </c>
      <c r="C87" s="4">
        <v>0</v>
      </c>
      <c r="D87" s="4">
        <v>0</v>
      </c>
      <c r="E87" s="4">
        <v>100</v>
      </c>
    </row>
    <row r="88" spans="1:5" x14ac:dyDescent="0.25">
      <c r="A88" s="2" t="s">
        <v>77</v>
      </c>
      <c r="B88" s="4">
        <v>0</v>
      </c>
      <c r="C88" s="4">
        <v>0</v>
      </c>
      <c r="D88" s="4">
        <v>0</v>
      </c>
      <c r="E88" s="4">
        <v>10</v>
      </c>
    </row>
    <row r="89" spans="1:5" x14ac:dyDescent="0.25">
      <c r="A89" s="2" t="s">
        <v>78</v>
      </c>
      <c r="B89" s="4">
        <v>0</v>
      </c>
      <c r="C89" s="4">
        <v>0</v>
      </c>
      <c r="D89" s="4">
        <v>0</v>
      </c>
      <c r="E89" s="4">
        <v>10000</v>
      </c>
    </row>
    <row r="90" spans="1:5" x14ac:dyDescent="0.25">
      <c r="A90" s="2" t="s">
        <v>79</v>
      </c>
      <c r="B90" s="4">
        <v>0</v>
      </c>
      <c r="C90" s="4">
        <v>0</v>
      </c>
      <c r="D90" s="4">
        <v>0</v>
      </c>
      <c r="E90" s="4">
        <v>1000</v>
      </c>
    </row>
    <row r="91" spans="1:5" x14ac:dyDescent="0.25">
      <c r="A91" s="2" t="s">
        <v>80</v>
      </c>
      <c r="B91" s="4">
        <v>4.3517287594241474E-95</v>
      </c>
      <c r="C91" s="4">
        <v>1.0679283753791346E-103</v>
      </c>
      <c r="D91" s="4">
        <v>1.3713333979625099E-286</v>
      </c>
      <c r="E91" s="4">
        <v>10000</v>
      </c>
    </row>
    <row r="92" spans="1:5" x14ac:dyDescent="0.25">
      <c r="A92" s="2" t="s">
        <v>81</v>
      </c>
      <c r="B92" s="4">
        <v>0</v>
      </c>
      <c r="C92" s="4">
        <v>0</v>
      </c>
      <c r="D92" s="4">
        <v>0</v>
      </c>
      <c r="E92" s="4">
        <v>10</v>
      </c>
    </row>
    <row r="93" spans="1:5" x14ac:dyDescent="0.25">
      <c r="A93" s="2" t="s">
        <v>82</v>
      </c>
      <c r="B93" s="4">
        <v>0</v>
      </c>
      <c r="C93" s="4">
        <v>0</v>
      </c>
      <c r="D93" s="4">
        <v>0</v>
      </c>
      <c r="E93" s="4">
        <v>10</v>
      </c>
    </row>
    <row r="94" spans="1:5" x14ac:dyDescent="0.25">
      <c r="A94" s="2" t="s">
        <v>83</v>
      </c>
      <c r="B94" s="4">
        <v>0</v>
      </c>
      <c r="C94" s="4">
        <v>0</v>
      </c>
      <c r="D94" s="4">
        <v>0</v>
      </c>
      <c r="E94" s="4">
        <v>1000</v>
      </c>
    </row>
    <row r="95" spans="1:5" x14ac:dyDescent="0.25">
      <c r="A95" s="2" t="s">
        <v>84</v>
      </c>
      <c r="B95" s="4">
        <v>0</v>
      </c>
      <c r="C95" s="4">
        <v>0</v>
      </c>
      <c r="D95" s="4">
        <v>0</v>
      </c>
      <c r="E95" s="4">
        <v>10000</v>
      </c>
    </row>
    <row r="96" spans="1:5" x14ac:dyDescent="0.25">
      <c r="A96" s="2" t="s">
        <v>85</v>
      </c>
      <c r="B96" s="4">
        <v>0</v>
      </c>
      <c r="C96" s="4">
        <v>0</v>
      </c>
      <c r="D96" s="4">
        <v>0</v>
      </c>
      <c r="E96" s="4">
        <v>10</v>
      </c>
    </row>
    <row r="97" spans="1:5" x14ac:dyDescent="0.25">
      <c r="A97" s="6" t="s">
        <v>142</v>
      </c>
      <c r="B97" s="4">
        <v>0</v>
      </c>
      <c r="C97" s="4">
        <v>0</v>
      </c>
      <c r="D97" s="4">
        <v>0</v>
      </c>
      <c r="E97" s="4">
        <v>100</v>
      </c>
    </row>
    <row r="98" spans="1:5" x14ac:dyDescent="0.25">
      <c r="A98" s="2" t="s">
        <v>86</v>
      </c>
      <c r="B98" s="4">
        <v>0</v>
      </c>
      <c r="C98" s="4">
        <v>0</v>
      </c>
      <c r="D98" s="4">
        <v>0</v>
      </c>
      <c r="E98" s="4">
        <v>6</v>
      </c>
    </row>
    <row r="99" spans="1:5" x14ac:dyDescent="0.25">
      <c r="A99" s="2" t="s">
        <v>87</v>
      </c>
      <c r="B99" s="4">
        <v>0</v>
      </c>
      <c r="C99" s="4">
        <v>0</v>
      </c>
      <c r="D99" s="4">
        <v>0</v>
      </c>
      <c r="E99" s="4">
        <v>10</v>
      </c>
    </row>
    <row r="100" spans="1:5" s="5" customFormat="1" x14ac:dyDescent="0.25">
      <c r="A100" s="6" t="s">
        <v>166</v>
      </c>
      <c r="B100" s="7">
        <v>0</v>
      </c>
      <c r="C100" s="7">
        <v>0</v>
      </c>
      <c r="D100" s="7">
        <v>0</v>
      </c>
      <c r="E100" s="4">
        <v>6</v>
      </c>
    </row>
    <row r="101" spans="1:5" x14ac:dyDescent="0.25">
      <c r="A101" s="2" t="s">
        <v>88</v>
      </c>
      <c r="B101" s="4">
        <v>0</v>
      </c>
      <c r="C101" s="4">
        <v>0</v>
      </c>
      <c r="D101" s="4">
        <v>0</v>
      </c>
      <c r="E101" s="4">
        <v>70</v>
      </c>
    </row>
    <row r="102" spans="1:5" x14ac:dyDescent="0.25">
      <c r="A102" s="2" t="s">
        <v>89</v>
      </c>
      <c r="B102" s="4">
        <v>0</v>
      </c>
      <c r="C102" s="4">
        <v>0</v>
      </c>
      <c r="D102" s="4">
        <v>0</v>
      </c>
      <c r="E102" s="4">
        <v>40</v>
      </c>
    </row>
    <row r="103" spans="1:5" x14ac:dyDescent="0.25">
      <c r="A103" s="2" t="s">
        <v>90</v>
      </c>
      <c r="B103" s="4">
        <v>2.9343987253294735E-38</v>
      </c>
      <c r="C103" s="4">
        <v>5.3311265053363837E-43</v>
      </c>
      <c r="D103" s="4">
        <v>1.9735712262400534E-113</v>
      </c>
      <c r="E103" s="4">
        <v>900</v>
      </c>
    </row>
    <row r="104" spans="1:5" customFormat="1" x14ac:dyDescent="0.25">
      <c r="A104" s="6" t="s">
        <v>143</v>
      </c>
      <c r="B104" s="7">
        <v>3.6427170598290811E-30</v>
      </c>
      <c r="C104" s="7">
        <v>5.5751187060265534E-31</v>
      </c>
      <c r="D104" s="7">
        <v>4.8123839255343322E-118</v>
      </c>
      <c r="E104" s="7">
        <v>30</v>
      </c>
    </row>
    <row r="105" spans="1:5" x14ac:dyDescent="0.25">
      <c r="A105" s="2" t="s">
        <v>91</v>
      </c>
      <c r="B105" s="4">
        <v>5.3374651430142623E-9</v>
      </c>
      <c r="C105" s="4">
        <v>1.7822695929169401E-9</v>
      </c>
      <c r="D105" s="4">
        <v>9.1912321316696656E-28</v>
      </c>
      <c r="E105" s="4">
        <v>10</v>
      </c>
    </row>
    <row r="106" spans="1:5" x14ac:dyDescent="0.25">
      <c r="A106" s="2" t="s">
        <v>92</v>
      </c>
      <c r="B106" s="4">
        <v>0</v>
      </c>
      <c r="C106" s="4">
        <v>0</v>
      </c>
      <c r="D106" s="4">
        <v>0</v>
      </c>
      <c r="E106" s="4">
        <v>10</v>
      </c>
    </row>
    <row r="107" spans="1:5" x14ac:dyDescent="0.25">
      <c r="A107" s="6" t="s">
        <v>144</v>
      </c>
      <c r="B107" s="4">
        <v>0</v>
      </c>
      <c r="C107" s="4">
        <v>0</v>
      </c>
      <c r="D107" s="4">
        <v>0</v>
      </c>
      <c r="E107" s="4">
        <v>30</v>
      </c>
    </row>
    <row r="108" spans="1:5" x14ac:dyDescent="0.25">
      <c r="A108" s="2" t="s">
        <v>93</v>
      </c>
      <c r="B108" s="4">
        <v>0</v>
      </c>
      <c r="C108" s="4">
        <v>0</v>
      </c>
      <c r="D108" s="4">
        <v>0</v>
      </c>
      <c r="E108" s="4">
        <v>50</v>
      </c>
    </row>
    <row r="109" spans="1:5" x14ac:dyDescent="0.25">
      <c r="A109" s="6" t="s">
        <v>145</v>
      </c>
      <c r="B109" s="4">
        <v>24.789995882734516</v>
      </c>
      <c r="C109" s="4">
        <v>24.152092113680343</v>
      </c>
      <c r="D109" s="4">
        <v>5.6251893000456681</v>
      </c>
      <c r="E109" s="4">
        <v>0.4</v>
      </c>
    </row>
    <row r="110" spans="1:5" x14ac:dyDescent="0.25">
      <c r="A110" s="6" t="s">
        <v>146</v>
      </c>
      <c r="B110" s="4">
        <v>2.4908710430369122E-26</v>
      </c>
      <c r="C110" s="4">
        <v>1.9261435841298414E-29</v>
      </c>
      <c r="D110" s="4">
        <v>1.0097873301550454E-87</v>
      </c>
      <c r="E110" s="4">
        <v>5</v>
      </c>
    </row>
    <row r="111" spans="1:5" x14ac:dyDescent="0.25">
      <c r="A111" s="6" t="s">
        <v>147</v>
      </c>
      <c r="B111" s="4">
        <v>2.6091703305964235E-29</v>
      </c>
      <c r="C111" s="4">
        <v>3.907732228056754E-30</v>
      </c>
      <c r="D111" s="4">
        <v>1.7293544938844257E-117</v>
      </c>
      <c r="E111" s="4">
        <v>0.1</v>
      </c>
    </row>
    <row r="112" spans="1:5" x14ac:dyDescent="0.25">
      <c r="A112" s="2" t="s">
        <v>94</v>
      </c>
      <c r="B112" s="4">
        <v>0</v>
      </c>
      <c r="C112" s="4">
        <v>0</v>
      </c>
      <c r="D112" s="4">
        <v>0</v>
      </c>
      <c r="E112" s="4">
        <v>10</v>
      </c>
    </row>
    <row r="113" spans="1:5" x14ac:dyDescent="0.25">
      <c r="A113" s="6" t="s">
        <v>148</v>
      </c>
      <c r="B113" s="4">
        <v>6.3431297327470095E-79</v>
      </c>
      <c r="C113" s="4">
        <v>6.3431297327470095E-79</v>
      </c>
      <c r="D113" s="4">
        <v>1.7398409065353254E-192</v>
      </c>
      <c r="E113" s="4">
        <v>1</v>
      </c>
    </row>
    <row r="114" spans="1:5" x14ac:dyDescent="0.25">
      <c r="A114" s="6" t="s">
        <v>149</v>
      </c>
      <c r="B114" s="4">
        <v>0.3077564634941477</v>
      </c>
      <c r="C114" s="4">
        <v>0.3077564634941477</v>
      </c>
      <c r="D114" s="4">
        <v>0.34810638359260082</v>
      </c>
      <c r="E114" s="4">
        <v>1</v>
      </c>
    </row>
    <row r="115" spans="1:5" x14ac:dyDescent="0.25">
      <c r="A115" s="2" t="s">
        <v>95</v>
      </c>
      <c r="B115" s="4">
        <v>20.470140691679553</v>
      </c>
      <c r="C115" s="4">
        <v>20.470140691679553</v>
      </c>
      <c r="D115" s="4">
        <v>20.441589429945143</v>
      </c>
      <c r="E115" s="4">
        <v>0.5</v>
      </c>
    </row>
    <row r="116" spans="1:5" x14ac:dyDescent="0.25">
      <c r="A116" s="2" t="s">
        <v>15</v>
      </c>
      <c r="B116" s="4">
        <v>14.043666766939795</v>
      </c>
      <c r="C116" s="4">
        <v>14.043666766939795</v>
      </c>
      <c r="D116" s="4">
        <v>14.043667616847944</v>
      </c>
      <c r="E116" s="4">
        <v>0.7</v>
      </c>
    </row>
    <row r="117" spans="1:5" x14ac:dyDescent="0.25">
      <c r="A117" s="6" t="s">
        <v>150</v>
      </c>
      <c r="B117" s="4">
        <v>0</v>
      </c>
      <c r="C117" s="4">
        <v>0</v>
      </c>
      <c r="D117" s="4">
        <v>0</v>
      </c>
      <c r="E117" s="4">
        <v>900</v>
      </c>
    </row>
    <row r="118" spans="1:5" x14ac:dyDescent="0.25">
      <c r="A118" s="6" t="s">
        <v>151</v>
      </c>
      <c r="B118" s="4">
        <v>0</v>
      </c>
      <c r="C118" s="4">
        <v>0</v>
      </c>
      <c r="D118" s="4">
        <v>0</v>
      </c>
      <c r="E118" s="4">
        <v>10</v>
      </c>
    </row>
    <row r="119" spans="1:5" x14ac:dyDescent="0.25">
      <c r="A119" s="2" t="s">
        <v>96</v>
      </c>
      <c r="B119" s="4">
        <v>77.114725596080802</v>
      </c>
      <c r="C119" s="4">
        <v>77.017337717989051</v>
      </c>
      <c r="D119" s="4">
        <v>67.963265909945321</v>
      </c>
      <c r="E119" s="4">
        <v>0.1</v>
      </c>
    </row>
    <row r="120" spans="1:5" x14ac:dyDescent="0.25">
      <c r="A120" s="2" t="s">
        <v>97</v>
      </c>
      <c r="B120" s="4">
        <v>0</v>
      </c>
      <c r="C120" s="4">
        <v>0</v>
      </c>
      <c r="D120" s="4">
        <v>0</v>
      </c>
      <c r="E120" s="4">
        <v>80</v>
      </c>
    </row>
    <row r="121" spans="1:5" x14ac:dyDescent="0.25">
      <c r="A121" s="6" t="s">
        <v>152</v>
      </c>
      <c r="B121" s="4">
        <v>0</v>
      </c>
      <c r="C121" s="4">
        <v>0</v>
      </c>
      <c r="D121" s="4">
        <v>0</v>
      </c>
      <c r="E121" s="4">
        <v>10</v>
      </c>
    </row>
    <row r="122" spans="1:5" x14ac:dyDescent="0.25">
      <c r="A122" s="6" t="s">
        <v>153</v>
      </c>
      <c r="B122" s="4">
        <v>1.8917389737781802</v>
      </c>
      <c r="C122" s="4">
        <v>1.8917389737781802</v>
      </c>
      <c r="D122" s="4">
        <v>2.1411631109813594</v>
      </c>
      <c r="E122" s="4">
        <v>1</v>
      </c>
    </row>
    <row r="123" spans="1:5" x14ac:dyDescent="0.25">
      <c r="A123" s="2" t="s">
        <v>98</v>
      </c>
      <c r="B123" s="4">
        <v>1.8811248859081253</v>
      </c>
      <c r="C123" s="4">
        <v>1.8811248859081253</v>
      </c>
      <c r="D123" s="4">
        <v>1.8811611407713</v>
      </c>
      <c r="E123" s="4">
        <v>5</v>
      </c>
    </row>
    <row r="124" spans="1:5" x14ac:dyDescent="0.25">
      <c r="A124" s="2" t="s">
        <v>99</v>
      </c>
      <c r="B124" s="4">
        <v>1.7744622339262275</v>
      </c>
      <c r="C124" s="4">
        <v>1.7744622339262275</v>
      </c>
      <c r="D124" s="4">
        <v>1.7732802655612026</v>
      </c>
      <c r="E124" s="4">
        <v>6</v>
      </c>
    </row>
    <row r="125" spans="1:5" x14ac:dyDescent="0.25">
      <c r="A125" s="6" t="s">
        <v>154</v>
      </c>
      <c r="B125" s="4">
        <v>3.7053687083346358</v>
      </c>
      <c r="C125" s="4">
        <v>3.7053687083346358</v>
      </c>
      <c r="D125" s="4">
        <v>3.7073972728119178</v>
      </c>
      <c r="E125" s="4">
        <v>3</v>
      </c>
    </row>
    <row r="126" spans="1:5" x14ac:dyDescent="0.25">
      <c r="A126" s="2" t="s">
        <v>100</v>
      </c>
      <c r="B126" s="4">
        <v>1.6339971305005012</v>
      </c>
      <c r="C126" s="4">
        <v>1.6339971305005012</v>
      </c>
      <c r="D126" s="4">
        <v>1.6339977482779695</v>
      </c>
      <c r="E126" s="4">
        <v>6</v>
      </c>
    </row>
    <row r="127" spans="1:5" x14ac:dyDescent="0.25">
      <c r="A127" s="6" t="s">
        <v>155</v>
      </c>
      <c r="B127" s="4">
        <v>1.7674828638667734</v>
      </c>
      <c r="C127" s="4">
        <v>1.7674828638667734</v>
      </c>
      <c r="D127" s="4">
        <v>1.7674875359697808</v>
      </c>
      <c r="E127" s="4">
        <v>6</v>
      </c>
    </row>
    <row r="128" spans="1:5" x14ac:dyDescent="0.25">
      <c r="A128" s="6" t="s">
        <v>156</v>
      </c>
      <c r="B128" s="4">
        <v>9.4920924160676314</v>
      </c>
      <c r="C128" s="4">
        <v>9.4920924160676314</v>
      </c>
      <c r="D128" s="4">
        <v>9.4921001953364854</v>
      </c>
      <c r="E128" s="4">
        <v>1</v>
      </c>
    </row>
    <row r="129" spans="1:5" x14ac:dyDescent="0.25">
      <c r="A129" s="2" t="s">
        <v>9</v>
      </c>
      <c r="B129" s="4">
        <v>7.724980244870866E-2</v>
      </c>
      <c r="C129" s="4">
        <v>7.724980244870866E-2</v>
      </c>
      <c r="D129" s="4">
        <v>8.7435121625752718E-2</v>
      </c>
      <c r="E129" s="4">
        <v>10</v>
      </c>
    </row>
    <row r="130" spans="1:5" x14ac:dyDescent="0.25">
      <c r="A130" s="2" t="s">
        <v>10</v>
      </c>
      <c r="B130" s="4">
        <v>0</v>
      </c>
      <c r="C130" s="4">
        <v>0</v>
      </c>
      <c r="D130" s="4">
        <v>0</v>
      </c>
      <c r="E130" s="4">
        <v>500</v>
      </c>
    </row>
    <row r="131" spans="1:5" x14ac:dyDescent="0.25">
      <c r="A131" s="2" t="s">
        <v>11</v>
      </c>
      <c r="B131" s="4">
        <v>2.0191713485070502E-3</v>
      </c>
      <c r="C131" s="4">
        <v>2.0191713485070502E-3</v>
      </c>
      <c r="D131" s="4">
        <v>1.8745918906158598E-3</v>
      </c>
      <c r="E131" s="4">
        <v>1</v>
      </c>
    </row>
    <row r="132" spans="1:5" x14ac:dyDescent="0.25">
      <c r="A132" s="6" t="s">
        <v>157</v>
      </c>
      <c r="B132" s="4">
        <v>1.9196078482910537</v>
      </c>
      <c r="C132" s="4">
        <v>1.9196078482910537</v>
      </c>
      <c r="D132" s="4">
        <v>1.9356134863137089</v>
      </c>
      <c r="E132" s="4">
        <v>1</v>
      </c>
    </row>
    <row r="133" spans="1:5" x14ac:dyDescent="0.25">
      <c r="A133" s="2" t="s">
        <v>12</v>
      </c>
      <c r="B133" s="4">
        <v>1.7349934275295764</v>
      </c>
      <c r="C133" s="4">
        <v>1.7349934275295764</v>
      </c>
      <c r="D133" s="4">
        <v>1.7787624917709486</v>
      </c>
      <c r="E133" s="4">
        <v>1</v>
      </c>
    </row>
    <row r="134" spans="1:5" x14ac:dyDescent="0.25">
      <c r="A134" s="6" t="s">
        <v>158</v>
      </c>
      <c r="B134" s="4">
        <v>6.055393003393926E-5</v>
      </c>
      <c r="C134" s="4">
        <v>6.055393003393926E-5</v>
      </c>
      <c r="D134" s="4">
        <v>6.055748482727381E-5</v>
      </c>
      <c r="E134" s="4">
        <v>100</v>
      </c>
    </row>
    <row r="135" spans="1:5" x14ac:dyDescent="0.25">
      <c r="A135" s="2" t="s">
        <v>13</v>
      </c>
      <c r="B135" s="4">
        <v>1.8994389242333307</v>
      </c>
      <c r="C135" s="4">
        <v>1.8994389242333307</v>
      </c>
      <c r="D135" s="4">
        <v>1.900790098805788</v>
      </c>
      <c r="E135" s="4">
        <v>1</v>
      </c>
    </row>
    <row r="136" spans="1:5" x14ac:dyDescent="0.25">
      <c r="A136" s="6" t="s">
        <v>159</v>
      </c>
      <c r="B136" s="4">
        <v>3.5337873479283508</v>
      </c>
      <c r="C136" s="4">
        <v>3.5337873479283508</v>
      </c>
      <c r="D136" s="4">
        <v>3.5340561635161603</v>
      </c>
      <c r="E136" s="4">
        <v>1</v>
      </c>
    </row>
    <row r="137" spans="1:5" x14ac:dyDescent="0.25">
      <c r="A137" s="2" t="s">
        <v>14</v>
      </c>
      <c r="B137" s="4">
        <v>1.7265495108595129E-3</v>
      </c>
      <c r="C137" s="4">
        <v>1.7423067480440736E-3</v>
      </c>
      <c r="D137" s="4">
        <v>1.7405110105074774E-3</v>
      </c>
      <c r="E137" s="4">
        <v>1</v>
      </c>
    </row>
    <row r="138" spans="1:5" x14ac:dyDescent="0.25">
      <c r="A138" s="6" t="s">
        <v>160</v>
      </c>
      <c r="B138" s="4">
        <v>5.4914617003204705E-3</v>
      </c>
      <c r="C138" s="4">
        <v>4.583997179391292E-3</v>
      </c>
      <c r="D138" s="4">
        <v>1.0675119038938668E-3</v>
      </c>
      <c r="E138" s="4">
        <v>1</v>
      </c>
    </row>
    <row r="139" spans="1:5" x14ac:dyDescent="0.25">
      <c r="A139" s="6" t="s">
        <v>161</v>
      </c>
      <c r="B139" s="4">
        <v>1.0947777242449117</v>
      </c>
      <c r="C139" s="4">
        <v>1.0912295185539389</v>
      </c>
      <c r="D139" s="4">
        <v>0.50341089749245249</v>
      </c>
      <c r="E139" s="4">
        <v>1</v>
      </c>
    </row>
    <row r="140" spans="1:5" x14ac:dyDescent="0.25">
      <c r="A140" s="2" t="s">
        <v>101</v>
      </c>
      <c r="B140" s="4">
        <v>0</v>
      </c>
      <c r="C140" s="4">
        <v>0</v>
      </c>
      <c r="D140" s="4">
        <v>0</v>
      </c>
      <c r="E140" s="4">
        <v>80</v>
      </c>
    </row>
    <row r="141" spans="1:5" x14ac:dyDescent="0.25">
      <c r="A141" s="2" t="s">
        <v>102</v>
      </c>
      <c r="B141" s="4">
        <v>2.3142087296985298E-3</v>
      </c>
      <c r="C141" s="4">
        <v>2.3101554063569801E-3</v>
      </c>
      <c r="D141" s="4">
        <v>2.0797456323450171E-3</v>
      </c>
      <c r="E141" s="4">
        <v>1</v>
      </c>
    </row>
    <row r="142" spans="1:5" x14ac:dyDescent="0.25">
      <c r="A142" s="2" t="s">
        <v>103</v>
      </c>
      <c r="B142" s="4">
        <v>4.7676586934526496E-3</v>
      </c>
      <c r="C142" s="4">
        <v>4.7372446266216155E-3</v>
      </c>
      <c r="D142" s="4">
        <v>3.255205589481224E-3</v>
      </c>
      <c r="E142" s="4">
        <v>10</v>
      </c>
    </row>
    <row r="143" spans="1:5" x14ac:dyDescent="0.25">
      <c r="A143" s="2" t="s">
        <v>104</v>
      </c>
      <c r="B143" s="4">
        <v>1.6029331070669728</v>
      </c>
      <c r="C143" s="4">
        <v>1.5951088577886059</v>
      </c>
      <c r="D143" s="4">
        <v>0.11130793287690052</v>
      </c>
      <c r="E143" s="4">
        <v>1</v>
      </c>
    </row>
    <row r="144" spans="1:5" x14ac:dyDescent="0.25">
      <c r="A144" s="2" t="s">
        <v>105</v>
      </c>
      <c r="B144" s="4">
        <v>0.40107864310286145</v>
      </c>
      <c r="C144" s="4">
        <v>0.39774833782676233</v>
      </c>
      <c r="D144" s="4">
        <v>2.5713184443794574E-2</v>
      </c>
      <c r="E144" s="4">
        <v>1</v>
      </c>
    </row>
    <row r="145" spans="1:5" x14ac:dyDescent="0.25">
      <c r="A145" s="6" t="s">
        <v>162</v>
      </c>
      <c r="B145" s="4">
        <v>3.4163421125433846</v>
      </c>
      <c r="C145" s="4">
        <v>3.4209717855375077</v>
      </c>
      <c r="D145" s="4">
        <v>3.6090218668232663</v>
      </c>
      <c r="E145" s="4">
        <v>1</v>
      </c>
    </row>
    <row r="146" spans="1:5" x14ac:dyDescent="0.25">
      <c r="A146" s="2" t="s">
        <v>106</v>
      </c>
      <c r="B146" s="4">
        <v>6.4726516633231883</v>
      </c>
      <c r="C146" s="4">
        <v>6.4718619338503363</v>
      </c>
      <c r="D146" s="4">
        <v>5.6954034656897052</v>
      </c>
      <c r="E146" s="4">
        <v>1</v>
      </c>
    </row>
    <row r="147" spans="1:5" x14ac:dyDescent="0.25">
      <c r="A147" s="6" t="s">
        <v>163</v>
      </c>
      <c r="B147" s="4">
        <v>0</v>
      </c>
      <c r="C147" s="4">
        <v>0</v>
      </c>
      <c r="D147" s="4">
        <v>0</v>
      </c>
      <c r="E147" s="4">
        <v>900</v>
      </c>
    </row>
    <row r="148" spans="1:5" x14ac:dyDescent="0.25">
      <c r="A148" s="2" t="s">
        <v>107</v>
      </c>
      <c r="B148" s="4">
        <v>0</v>
      </c>
      <c r="C148" s="4">
        <v>0</v>
      </c>
      <c r="D148" s="4">
        <v>0</v>
      </c>
      <c r="E148" s="4">
        <v>10</v>
      </c>
    </row>
    <row r="149" spans="1:5" x14ac:dyDescent="0.25">
      <c r="A149" s="2" t="s">
        <v>108</v>
      </c>
      <c r="B149" s="4">
        <v>6.8843049462686073E-2</v>
      </c>
      <c r="C149" s="4">
        <v>6.8507013815333515E-2</v>
      </c>
      <c r="D149" s="4">
        <v>4.780473885943261E-3</v>
      </c>
      <c r="E149" s="4">
        <v>1</v>
      </c>
    </row>
    <row r="150" spans="1:5" x14ac:dyDescent="0.25">
      <c r="A150" s="2" t="s">
        <v>109</v>
      </c>
      <c r="B150" s="4">
        <v>1.1146395851882216E-3</v>
      </c>
      <c r="C150" s="4">
        <v>1.1053828579869369E-3</v>
      </c>
      <c r="D150" s="4">
        <v>7.1295928724851731E-5</v>
      </c>
      <c r="E150" s="4">
        <v>10</v>
      </c>
    </row>
    <row r="151" spans="1:5" x14ac:dyDescent="0.25">
      <c r="A151" s="2" t="s">
        <v>110</v>
      </c>
      <c r="B151" s="4">
        <v>6.3092583684919478E-3</v>
      </c>
      <c r="C151" s="4">
        <v>6.0270689624538553E-3</v>
      </c>
      <c r="D151" s="4">
        <v>2.0275072749816788E-4</v>
      </c>
      <c r="E151" s="4">
        <v>1</v>
      </c>
    </row>
    <row r="152" spans="1:5" x14ac:dyDescent="0.25">
      <c r="A152" s="2" t="s">
        <v>111</v>
      </c>
      <c r="B152" s="4">
        <v>5.0026829569030994E-5</v>
      </c>
      <c r="C152" s="4">
        <v>5.0020725784806433E-5</v>
      </c>
      <c r="D152" s="4">
        <v>4.4019514363717986E-5</v>
      </c>
      <c r="E152" s="4">
        <v>10</v>
      </c>
    </row>
    <row r="153" spans="1:5" x14ac:dyDescent="0.25">
      <c r="A153" s="6" t="s">
        <v>164</v>
      </c>
      <c r="B153" s="4">
        <v>0</v>
      </c>
      <c r="C153" s="4">
        <v>0</v>
      </c>
      <c r="D153" s="4">
        <v>0</v>
      </c>
      <c r="E153" s="4">
        <v>100</v>
      </c>
    </row>
    <row r="154" spans="1:5" x14ac:dyDescent="0.25">
      <c r="A154" s="2" t="s">
        <v>112</v>
      </c>
      <c r="B154" s="4">
        <v>0</v>
      </c>
      <c r="C154" s="4">
        <v>0</v>
      </c>
      <c r="D154" s="4">
        <v>0</v>
      </c>
      <c r="E154" s="4">
        <v>1</v>
      </c>
    </row>
    <row r="155" spans="1:5" x14ac:dyDescent="0.25">
      <c r="A155" s="2" t="s">
        <v>113</v>
      </c>
      <c r="B155" s="4">
        <v>0</v>
      </c>
      <c r="C155" s="4">
        <v>0</v>
      </c>
      <c r="D155" s="4">
        <v>0</v>
      </c>
      <c r="E155" s="4">
        <v>100</v>
      </c>
    </row>
    <row r="156" spans="1:5" x14ac:dyDescent="0.25">
      <c r="A156" s="6" t="s">
        <v>165</v>
      </c>
      <c r="B156" s="4">
        <v>0</v>
      </c>
      <c r="C156" s="4">
        <v>0</v>
      </c>
      <c r="D156" s="4">
        <v>0</v>
      </c>
      <c r="E156" s="4">
        <v>10</v>
      </c>
    </row>
  </sheetData>
  <sheetProtection sheet="1" objects="1" scenarios="1"/>
  <autoFilter ref="A3:E157" xr:uid="{00000000-0009-0000-0000-000000000000}"/>
  <mergeCells count="1">
    <mergeCell ref="B2:D2"/>
  </mergeCells>
  <conditionalFormatting sqref="B4:D156">
    <cfRule type="cellIs" dxfId="1" priority="5" stopIfTrue="1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E15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8" sqref="G28"/>
    </sheetView>
  </sheetViews>
  <sheetFormatPr baseColWidth="10" defaultColWidth="11.44140625" defaultRowHeight="13.2" x14ac:dyDescent="0.25"/>
  <cols>
    <col min="1" max="4" width="8.6640625" style="2" customWidth="1"/>
    <col min="5" max="5" width="12.6640625" style="2" customWidth="1"/>
    <col min="6" max="16384" width="11.44140625" style="3"/>
  </cols>
  <sheetData>
    <row r="1" spans="1:5" x14ac:dyDescent="0.25">
      <c r="A1" s="1"/>
      <c r="E1" s="2" t="s">
        <v>0</v>
      </c>
    </row>
    <row r="2" spans="1:5" x14ac:dyDescent="0.25">
      <c r="B2" s="22"/>
      <c r="C2" s="22"/>
      <c r="D2" s="22"/>
      <c r="E2" s="2" t="s">
        <v>1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168</v>
      </c>
    </row>
    <row r="4" spans="1:5" x14ac:dyDescent="0.25">
      <c r="A4" s="2" t="s">
        <v>6</v>
      </c>
      <c r="B4" s="4">
        <v>1.2248110802096649E-4</v>
      </c>
      <c r="C4" s="4">
        <v>5.2825142560613445E-6</v>
      </c>
      <c r="D4" s="4">
        <v>2.1668568913832015E-6</v>
      </c>
      <c r="E4" s="4">
        <v>6000</v>
      </c>
    </row>
    <row r="5" spans="1:5" x14ac:dyDescent="0.25">
      <c r="A5" s="2" t="s">
        <v>17</v>
      </c>
      <c r="B5" s="4">
        <v>1.553389120823876E-178</v>
      </c>
      <c r="C5" s="4">
        <v>4.0344167800889669E-290</v>
      </c>
      <c r="D5" s="4">
        <v>0</v>
      </c>
      <c r="E5" s="4">
        <v>90</v>
      </c>
    </row>
    <row r="6" spans="1:5" x14ac:dyDescent="0.25">
      <c r="A6" s="2" t="s">
        <v>7</v>
      </c>
      <c r="B6" s="4">
        <v>2.7054580655865228E-2</v>
      </c>
      <c r="C6" s="4">
        <v>2.6728615564289043E-2</v>
      </c>
      <c r="D6" s="4">
        <v>2.6728567054693817E-2</v>
      </c>
      <c r="E6" s="4">
        <v>400</v>
      </c>
    </row>
    <row r="7" spans="1:5" x14ac:dyDescent="0.25">
      <c r="A7" s="2" t="s">
        <v>18</v>
      </c>
      <c r="B7" s="4">
        <v>1.5968742615591356E-19</v>
      </c>
      <c r="C7" s="4">
        <v>5.6633292018964097E-26</v>
      </c>
      <c r="D7" s="4">
        <v>3.6947317494430466E-43</v>
      </c>
      <c r="E7" s="4">
        <v>2</v>
      </c>
    </row>
    <row r="8" spans="1:5" s="5" customFormat="1" x14ac:dyDescent="0.25">
      <c r="A8" s="6" t="s">
        <v>122</v>
      </c>
      <c r="B8" s="7">
        <v>2.455040650057758E-2</v>
      </c>
      <c r="C8" s="7">
        <v>1.6248700800374629E-2</v>
      </c>
      <c r="D8" s="7">
        <v>1.8591537792143359E-8</v>
      </c>
      <c r="E8" s="4">
        <v>400</v>
      </c>
    </row>
    <row r="9" spans="1:5" x14ac:dyDescent="0.25">
      <c r="A9" s="2" t="s">
        <v>19</v>
      </c>
      <c r="B9" s="4">
        <v>0</v>
      </c>
      <c r="C9" s="4">
        <v>0</v>
      </c>
      <c r="D9" s="4">
        <v>0</v>
      </c>
      <c r="E9" s="4">
        <v>1000</v>
      </c>
    </row>
    <row r="10" spans="1:5" x14ac:dyDescent="0.25">
      <c r="A10" s="2" t="s">
        <v>20</v>
      </c>
      <c r="B10" s="4">
        <v>0</v>
      </c>
      <c r="C10" s="4">
        <v>0</v>
      </c>
      <c r="D10" s="4">
        <v>0</v>
      </c>
      <c r="E10" s="4">
        <v>20000</v>
      </c>
    </row>
    <row r="11" spans="1:5" x14ac:dyDescent="0.25">
      <c r="A11" s="2" t="s">
        <v>21</v>
      </c>
      <c r="B11" s="4">
        <v>2.0836068577119719E-109</v>
      </c>
      <c r="C11" s="4">
        <v>2.0046888074622006E-180</v>
      </c>
      <c r="D11" s="4">
        <v>1.0941627931643783E-201</v>
      </c>
      <c r="E11" s="4">
        <v>500</v>
      </c>
    </row>
    <row r="12" spans="1:5" x14ac:dyDescent="0.25">
      <c r="A12" s="2" t="s">
        <v>22</v>
      </c>
      <c r="B12" s="4">
        <v>33.003098046108754</v>
      </c>
      <c r="C12" s="4">
        <v>30.22133833915569</v>
      </c>
      <c r="D12" s="4">
        <v>32.598581041909306</v>
      </c>
      <c r="E12" s="4">
        <v>0.3</v>
      </c>
    </row>
    <row r="13" spans="1:5" x14ac:dyDescent="0.25">
      <c r="A13" s="2" t="s">
        <v>23</v>
      </c>
      <c r="B13" s="4">
        <v>0.52941816609971448</v>
      </c>
      <c r="C13" s="4">
        <v>0.53051921652635836</v>
      </c>
      <c r="D13" s="4">
        <v>0.38466052335247292</v>
      </c>
      <c r="E13" s="4">
        <v>20</v>
      </c>
    </row>
    <row r="14" spans="1:5" x14ac:dyDescent="0.25">
      <c r="A14" s="6" t="s">
        <v>123</v>
      </c>
      <c r="B14" s="4">
        <v>1.0882995800008571E-70</v>
      </c>
      <c r="C14" s="4">
        <v>5.9405518549216361E-110</v>
      </c>
      <c r="D14" s="4">
        <v>3.0176298545823443E-149</v>
      </c>
      <c r="E14" s="4">
        <v>500</v>
      </c>
    </row>
    <row r="15" spans="1:5" x14ac:dyDescent="0.25">
      <c r="A15" s="2" t="s">
        <v>24</v>
      </c>
      <c r="B15" s="4">
        <v>2.0310502341331189E-123</v>
      </c>
      <c r="C15" s="4">
        <v>1.84527246489345E-197</v>
      </c>
      <c r="D15" s="4">
        <v>9.9322368128517206E-246</v>
      </c>
      <c r="E15" s="4">
        <v>2</v>
      </c>
    </row>
    <row r="16" spans="1:5" x14ac:dyDescent="0.25">
      <c r="A16" s="2" t="s">
        <v>25</v>
      </c>
      <c r="B16" s="4">
        <v>0</v>
      </c>
      <c r="C16" s="4">
        <v>0</v>
      </c>
      <c r="D16" s="4">
        <v>0</v>
      </c>
      <c r="E16" s="4">
        <v>2</v>
      </c>
    </row>
    <row r="17" spans="1:5" x14ac:dyDescent="0.25">
      <c r="A17" s="2" t="s">
        <v>26</v>
      </c>
      <c r="B17" s="4">
        <v>0</v>
      </c>
      <c r="C17" s="4">
        <v>0</v>
      </c>
      <c r="D17" s="4">
        <v>0</v>
      </c>
      <c r="E17" s="4">
        <v>100</v>
      </c>
    </row>
    <row r="18" spans="1:5" x14ac:dyDescent="0.25">
      <c r="A18" s="2" t="s">
        <v>27</v>
      </c>
      <c r="B18" s="4">
        <v>0.15915971383345351</v>
      </c>
      <c r="C18" s="4">
        <v>0.15916192224162795</v>
      </c>
      <c r="D18" s="4">
        <v>0.15451772105194506</v>
      </c>
      <c r="E18" s="4">
        <v>60</v>
      </c>
    </row>
    <row r="19" spans="1:5" x14ac:dyDescent="0.25">
      <c r="A19" s="2" t="s">
        <v>28</v>
      </c>
      <c r="B19" s="4">
        <v>0</v>
      </c>
      <c r="C19" s="4">
        <v>0</v>
      </c>
      <c r="D19" s="4">
        <v>0</v>
      </c>
      <c r="E19" s="4">
        <v>6</v>
      </c>
    </row>
    <row r="20" spans="1:5" x14ac:dyDescent="0.25">
      <c r="A20" s="2" t="s">
        <v>29</v>
      </c>
      <c r="B20" s="4">
        <v>1.3944552326291497E-47</v>
      </c>
      <c r="C20" s="4">
        <v>3.2739888504020978E-54</v>
      </c>
      <c r="D20" s="4">
        <v>4.3720715580570998E-135</v>
      </c>
      <c r="E20" s="4">
        <v>7000</v>
      </c>
    </row>
    <row r="21" spans="1:5" x14ac:dyDescent="0.25">
      <c r="A21" s="2" t="s">
        <v>30</v>
      </c>
      <c r="B21" s="4">
        <v>0</v>
      </c>
      <c r="C21" s="4">
        <v>0</v>
      </c>
      <c r="D21" s="4">
        <v>0</v>
      </c>
      <c r="E21" s="4">
        <v>4</v>
      </c>
    </row>
    <row r="22" spans="1:5" x14ac:dyDescent="0.25">
      <c r="A22" s="2" t="s">
        <v>31</v>
      </c>
      <c r="B22" s="4">
        <v>0</v>
      </c>
      <c r="C22" s="4">
        <v>0</v>
      </c>
      <c r="D22" s="4">
        <v>0</v>
      </c>
      <c r="E22" s="4">
        <v>1</v>
      </c>
    </row>
    <row r="23" spans="1:5" x14ac:dyDescent="0.25">
      <c r="A23" s="2" t="s">
        <v>32</v>
      </c>
      <c r="B23" s="4">
        <v>0</v>
      </c>
      <c r="C23" s="4">
        <v>0</v>
      </c>
      <c r="D23" s="4">
        <v>0</v>
      </c>
      <c r="E23" s="4">
        <v>50</v>
      </c>
    </row>
    <row r="24" spans="1:5" x14ac:dyDescent="0.25">
      <c r="A24" s="2" t="s">
        <v>33</v>
      </c>
      <c r="B24" s="4">
        <v>0</v>
      </c>
      <c r="C24" s="4">
        <v>0</v>
      </c>
      <c r="D24" s="4">
        <v>0</v>
      </c>
      <c r="E24" s="4">
        <v>5</v>
      </c>
    </row>
    <row r="25" spans="1:5" x14ac:dyDescent="0.25">
      <c r="A25" s="2" t="s">
        <v>8</v>
      </c>
      <c r="B25" s="4">
        <v>7.7321886520882747E-30</v>
      </c>
      <c r="C25" s="4">
        <v>3.0493282409173486E-33</v>
      </c>
      <c r="D25" s="4">
        <v>4.8677245391809498E-94</v>
      </c>
      <c r="E25" s="4">
        <v>2</v>
      </c>
    </row>
    <row r="26" spans="1:5" x14ac:dyDescent="0.25">
      <c r="A26" s="2" t="s">
        <v>34</v>
      </c>
      <c r="B26" s="4">
        <v>3.381052700874243E-2</v>
      </c>
      <c r="C26" s="4">
        <v>3.3791716876681394E-2</v>
      </c>
      <c r="D26" s="4">
        <v>3.3669712350434582E-2</v>
      </c>
      <c r="E26" s="4">
        <v>300</v>
      </c>
    </row>
    <row r="27" spans="1:5" x14ac:dyDescent="0.25">
      <c r="A27" s="2" t="s">
        <v>35</v>
      </c>
      <c r="B27" s="4">
        <v>1.0004573221280096E-2</v>
      </c>
      <c r="C27" s="4">
        <v>6.4765504649926123E-3</v>
      </c>
      <c r="D27" s="4">
        <v>5.8702250217551621E-4</v>
      </c>
      <c r="E27" s="4">
        <v>1000</v>
      </c>
    </row>
    <row r="28" spans="1:5" x14ac:dyDescent="0.25">
      <c r="A28" s="2" t="s">
        <v>36</v>
      </c>
      <c r="B28" s="4">
        <v>0</v>
      </c>
      <c r="C28" s="4">
        <v>0</v>
      </c>
      <c r="D28" s="4">
        <v>0</v>
      </c>
      <c r="E28" s="4">
        <v>8</v>
      </c>
    </row>
    <row r="29" spans="1:5" x14ac:dyDescent="0.25">
      <c r="A29" s="2" t="s">
        <v>37</v>
      </c>
      <c r="B29" s="4">
        <v>0</v>
      </c>
      <c r="C29" s="4">
        <v>0</v>
      </c>
      <c r="D29" s="4">
        <v>0</v>
      </c>
      <c r="E29" s="4">
        <v>10000</v>
      </c>
    </row>
    <row r="30" spans="1:5" x14ac:dyDescent="0.25">
      <c r="A30" s="6" t="s">
        <v>124</v>
      </c>
      <c r="B30" s="4">
        <v>0</v>
      </c>
      <c r="C30" s="4">
        <v>0</v>
      </c>
      <c r="D30" s="4">
        <v>0</v>
      </c>
      <c r="E30" s="4">
        <v>1000</v>
      </c>
    </row>
    <row r="31" spans="1:5" x14ac:dyDescent="0.25">
      <c r="A31" s="2" t="s">
        <v>38</v>
      </c>
      <c r="B31" s="4">
        <v>0</v>
      </c>
      <c r="C31" s="4">
        <v>0</v>
      </c>
      <c r="D31" s="4">
        <v>0</v>
      </c>
      <c r="E31" s="4">
        <v>7</v>
      </c>
    </row>
    <row r="32" spans="1:5" x14ac:dyDescent="0.25">
      <c r="A32" s="2" t="s">
        <v>39</v>
      </c>
      <c r="B32" s="4">
        <v>0</v>
      </c>
      <c r="C32" s="4">
        <v>0</v>
      </c>
      <c r="D32" s="4">
        <v>0</v>
      </c>
      <c r="E32" s="4">
        <v>10</v>
      </c>
    </row>
    <row r="33" spans="1:5" x14ac:dyDescent="0.25">
      <c r="A33" s="2" t="s">
        <v>40</v>
      </c>
      <c r="B33" s="4">
        <v>0</v>
      </c>
      <c r="C33" s="4">
        <v>0</v>
      </c>
      <c r="D33" s="4">
        <v>0</v>
      </c>
      <c r="E33" s="4">
        <v>60</v>
      </c>
    </row>
    <row r="34" spans="1:5" x14ac:dyDescent="0.25">
      <c r="A34" s="2" t="s">
        <v>41</v>
      </c>
      <c r="B34" s="4">
        <v>0</v>
      </c>
      <c r="C34" s="4">
        <v>0</v>
      </c>
      <c r="D34" s="4">
        <v>0</v>
      </c>
      <c r="E34" s="4">
        <v>9</v>
      </c>
    </row>
    <row r="35" spans="1:5" x14ac:dyDescent="0.25">
      <c r="A35" s="6" t="s">
        <v>125</v>
      </c>
      <c r="B35" s="4">
        <v>0</v>
      </c>
      <c r="C35" s="4">
        <v>0</v>
      </c>
      <c r="D35" s="4">
        <v>0</v>
      </c>
      <c r="E35" s="4">
        <v>1000</v>
      </c>
    </row>
    <row r="36" spans="1:5" x14ac:dyDescent="0.25">
      <c r="A36" s="6" t="s">
        <v>126</v>
      </c>
      <c r="B36" s="4">
        <v>0.14190269904269193</v>
      </c>
      <c r="C36" s="4">
        <v>3.1538970499371891E-2</v>
      </c>
      <c r="D36" s="4">
        <v>2.0641734703745119E-5</v>
      </c>
      <c r="E36" s="4">
        <v>0.6</v>
      </c>
    </row>
    <row r="37" spans="1:5" x14ac:dyDescent="0.25">
      <c r="A37" s="2" t="s">
        <v>42</v>
      </c>
      <c r="B37" s="4">
        <v>0</v>
      </c>
      <c r="C37" s="4">
        <v>0</v>
      </c>
      <c r="D37" s="4">
        <v>0</v>
      </c>
      <c r="E37" s="4">
        <v>1000</v>
      </c>
    </row>
    <row r="38" spans="1:5" x14ac:dyDescent="0.25">
      <c r="A38" s="2" t="s">
        <v>43</v>
      </c>
      <c r="B38" s="4">
        <v>0.13056361328439128</v>
      </c>
      <c r="C38" s="4">
        <v>0.13056005535624118</v>
      </c>
      <c r="D38" s="4">
        <v>0.12070444454319505</v>
      </c>
      <c r="E38" s="4">
        <v>80</v>
      </c>
    </row>
    <row r="39" spans="1:5" x14ac:dyDescent="0.25">
      <c r="A39" s="6" t="s">
        <v>127</v>
      </c>
      <c r="B39" s="4">
        <v>0</v>
      </c>
      <c r="C39" s="4">
        <v>0</v>
      </c>
      <c r="D39" s="4">
        <v>0</v>
      </c>
      <c r="E39" s="4">
        <v>4</v>
      </c>
    </row>
    <row r="40" spans="1:5" x14ac:dyDescent="0.25">
      <c r="A40" s="2" t="s">
        <v>44</v>
      </c>
      <c r="B40" s="4">
        <v>1.155596885444159E-16</v>
      </c>
      <c r="C40" s="4">
        <v>5.902546864210546E-18</v>
      </c>
      <c r="D40" s="4">
        <v>3.3197973207194364E-54</v>
      </c>
      <c r="E40" s="4">
        <v>4000</v>
      </c>
    </row>
    <row r="41" spans="1:5" x14ac:dyDescent="0.25">
      <c r="A41" s="2" t="s">
        <v>16</v>
      </c>
      <c r="B41" s="4">
        <v>1.3161871388207285</v>
      </c>
      <c r="C41" s="4">
        <v>1.3134449235148851</v>
      </c>
      <c r="D41" s="4">
        <v>1.109648188726357</v>
      </c>
      <c r="E41" s="4">
        <v>3</v>
      </c>
    </row>
    <row r="42" spans="1:5" x14ac:dyDescent="0.25">
      <c r="A42" s="2" t="s">
        <v>45</v>
      </c>
      <c r="B42" s="4">
        <v>0</v>
      </c>
      <c r="C42" s="4">
        <v>0</v>
      </c>
      <c r="D42" s="4">
        <v>0</v>
      </c>
      <c r="E42" s="4">
        <v>6</v>
      </c>
    </row>
    <row r="43" spans="1:5" x14ac:dyDescent="0.25">
      <c r="A43" s="2" t="s">
        <v>46</v>
      </c>
      <c r="B43" s="4">
        <v>2.6773653118564757</v>
      </c>
      <c r="C43" s="4">
        <v>2.6454605253363184</v>
      </c>
      <c r="D43" s="4">
        <v>2.4098355709844683</v>
      </c>
      <c r="E43" s="4">
        <v>4</v>
      </c>
    </row>
    <row r="44" spans="1:5" x14ac:dyDescent="0.25">
      <c r="A44" s="2" t="s">
        <v>47</v>
      </c>
      <c r="B44" s="4">
        <v>1.4992557112926799</v>
      </c>
      <c r="C44" s="4">
        <v>1.3730325652629416</v>
      </c>
      <c r="D44" s="4">
        <v>1.4810623359550734</v>
      </c>
      <c r="E44" s="4">
        <v>7</v>
      </c>
    </row>
    <row r="45" spans="1:5" x14ac:dyDescent="0.25">
      <c r="A45" s="2" t="s">
        <v>48</v>
      </c>
      <c r="B45" s="4">
        <v>0</v>
      </c>
      <c r="C45" s="4">
        <v>0</v>
      </c>
      <c r="D45" s="4">
        <v>0</v>
      </c>
      <c r="E45" s="4">
        <v>200</v>
      </c>
    </row>
    <row r="46" spans="1:5" x14ac:dyDescent="0.25">
      <c r="A46" s="2" t="s">
        <v>49</v>
      </c>
      <c r="B46" s="4">
        <v>15.136653408628739</v>
      </c>
      <c r="C46" s="4">
        <v>13.86010387187785</v>
      </c>
      <c r="D46" s="4">
        <v>14.950229399624716</v>
      </c>
      <c r="E46" s="4">
        <v>0.7</v>
      </c>
    </row>
    <row r="47" spans="1:5" x14ac:dyDescent="0.25">
      <c r="A47" s="6" t="s">
        <v>128</v>
      </c>
      <c r="B47" s="4">
        <v>0</v>
      </c>
      <c r="C47" s="4">
        <v>0</v>
      </c>
      <c r="D47" s="4">
        <v>0</v>
      </c>
      <c r="E47" s="4">
        <v>10</v>
      </c>
    </row>
    <row r="48" spans="1:5" x14ac:dyDescent="0.25">
      <c r="A48" s="6" t="s">
        <v>129</v>
      </c>
      <c r="B48" s="4">
        <v>0</v>
      </c>
      <c r="C48" s="4">
        <v>0</v>
      </c>
      <c r="D48" s="4">
        <v>0</v>
      </c>
      <c r="E48" s="4">
        <v>20</v>
      </c>
    </row>
    <row r="49" spans="1:5" x14ac:dyDescent="0.25">
      <c r="A49" s="6" t="s">
        <v>130</v>
      </c>
      <c r="B49" s="4">
        <v>0</v>
      </c>
      <c r="C49" s="4">
        <v>0</v>
      </c>
      <c r="D49" s="4">
        <v>0</v>
      </c>
      <c r="E49" s="4">
        <v>1000</v>
      </c>
    </row>
    <row r="50" spans="1:5" x14ac:dyDescent="0.25">
      <c r="A50" s="2" t="s">
        <v>50</v>
      </c>
      <c r="B50" s="4">
        <v>0</v>
      </c>
      <c r="C50" s="4">
        <v>0</v>
      </c>
      <c r="D50" s="4">
        <v>0</v>
      </c>
      <c r="E50" s="4">
        <v>9</v>
      </c>
    </row>
    <row r="51" spans="1:5" x14ac:dyDescent="0.25">
      <c r="A51" s="6" t="s">
        <v>131</v>
      </c>
      <c r="B51" s="4">
        <v>3.978152319009375</v>
      </c>
      <c r="C51" s="4">
        <v>2.8732032915097205</v>
      </c>
      <c r="D51" s="4">
        <v>0.48786471633867601</v>
      </c>
      <c r="E51" s="4">
        <v>1</v>
      </c>
    </row>
    <row r="52" spans="1:5" x14ac:dyDescent="0.25">
      <c r="A52" s="6" t="s">
        <v>132</v>
      </c>
      <c r="B52" s="4">
        <v>0</v>
      </c>
      <c r="C52" s="4">
        <v>0</v>
      </c>
      <c r="D52" s="4">
        <v>0</v>
      </c>
      <c r="E52" s="4">
        <v>2</v>
      </c>
    </row>
    <row r="53" spans="1:5" x14ac:dyDescent="0.25">
      <c r="A53" s="2" t="s">
        <v>51</v>
      </c>
      <c r="B53" s="4">
        <v>0</v>
      </c>
      <c r="C53" s="4">
        <v>0</v>
      </c>
      <c r="D53" s="4">
        <v>0</v>
      </c>
      <c r="E53" s="4">
        <v>200</v>
      </c>
    </row>
    <row r="54" spans="1:5" x14ac:dyDescent="0.25">
      <c r="A54" s="6" t="s">
        <v>133</v>
      </c>
      <c r="B54" s="4">
        <v>5.5501709599397878E-74</v>
      </c>
      <c r="C54" s="4">
        <v>1.2166344587259838E-84</v>
      </c>
      <c r="D54" s="4">
        <v>5.1646609255767384E-193</v>
      </c>
      <c r="E54" s="4">
        <v>80</v>
      </c>
    </row>
    <row r="55" spans="1:5" x14ac:dyDescent="0.25">
      <c r="A55" s="6" t="s">
        <v>134</v>
      </c>
      <c r="B55" s="4">
        <v>0</v>
      </c>
      <c r="C55" s="4">
        <v>0</v>
      </c>
      <c r="D55" s="4">
        <v>0</v>
      </c>
      <c r="E55" s="4">
        <v>200</v>
      </c>
    </row>
    <row r="56" spans="1:5" x14ac:dyDescent="0.25">
      <c r="A56" s="6" t="s">
        <v>135</v>
      </c>
      <c r="B56" s="4">
        <v>0</v>
      </c>
      <c r="C56" s="4">
        <v>0</v>
      </c>
      <c r="D56" s="4">
        <v>0</v>
      </c>
      <c r="E56" s="4">
        <v>40</v>
      </c>
    </row>
    <row r="57" spans="1:5" x14ac:dyDescent="0.25">
      <c r="A57" s="6" t="s">
        <v>136</v>
      </c>
      <c r="B57" s="4">
        <v>0</v>
      </c>
      <c r="C57" s="4">
        <v>0</v>
      </c>
      <c r="D57" s="4">
        <v>0</v>
      </c>
      <c r="E57" s="4">
        <v>20</v>
      </c>
    </row>
    <row r="58" spans="1:5" x14ac:dyDescent="0.25">
      <c r="A58" s="2" t="s">
        <v>52</v>
      </c>
      <c r="B58" s="4">
        <v>0</v>
      </c>
      <c r="C58" s="4">
        <v>0</v>
      </c>
      <c r="D58" s="4">
        <v>0</v>
      </c>
      <c r="E58" s="4">
        <v>20</v>
      </c>
    </row>
    <row r="59" spans="1:5" x14ac:dyDescent="0.25">
      <c r="A59" s="2" t="s">
        <v>53</v>
      </c>
      <c r="B59" s="4">
        <v>0</v>
      </c>
      <c r="C59" s="4">
        <v>0</v>
      </c>
      <c r="D59" s="4">
        <v>0</v>
      </c>
      <c r="E59" s="4">
        <v>3</v>
      </c>
    </row>
    <row r="60" spans="1:5" x14ac:dyDescent="0.25">
      <c r="A60" s="6" t="s">
        <v>137</v>
      </c>
      <c r="B60" s="4">
        <v>0</v>
      </c>
      <c r="C60" s="4">
        <v>0</v>
      </c>
      <c r="D60" s="4">
        <v>0</v>
      </c>
      <c r="E60" s="4">
        <v>10</v>
      </c>
    </row>
    <row r="61" spans="1:5" x14ac:dyDescent="0.25">
      <c r="A61" s="2" t="s">
        <v>54</v>
      </c>
      <c r="B61" s="4">
        <v>0</v>
      </c>
      <c r="C61" s="4">
        <v>0</v>
      </c>
      <c r="D61" s="4">
        <v>0</v>
      </c>
      <c r="E61" s="4">
        <v>40</v>
      </c>
    </row>
    <row r="62" spans="1:5" x14ac:dyDescent="0.25">
      <c r="A62" s="2" t="s">
        <v>55</v>
      </c>
      <c r="B62" s="4">
        <v>0</v>
      </c>
      <c r="C62" s="4">
        <v>0</v>
      </c>
      <c r="D62" s="4">
        <v>0</v>
      </c>
      <c r="E62" s="4">
        <v>500</v>
      </c>
    </row>
    <row r="63" spans="1:5" x14ac:dyDescent="0.25">
      <c r="A63" s="6" t="s">
        <v>138</v>
      </c>
      <c r="B63" s="4">
        <v>0</v>
      </c>
      <c r="C63" s="4">
        <v>0</v>
      </c>
      <c r="D63" s="4">
        <v>0</v>
      </c>
      <c r="E63" s="4">
        <v>30</v>
      </c>
    </row>
    <row r="64" spans="1:5" x14ac:dyDescent="0.25">
      <c r="A64" s="6" t="s">
        <v>139</v>
      </c>
      <c r="B64" s="4">
        <v>0</v>
      </c>
      <c r="C64" s="4">
        <v>0</v>
      </c>
      <c r="D64" s="4">
        <v>0</v>
      </c>
      <c r="E64" s="4">
        <v>70</v>
      </c>
    </row>
    <row r="65" spans="1:5" x14ac:dyDescent="0.25">
      <c r="A65" s="2" t="s">
        <v>56</v>
      </c>
      <c r="B65" s="4">
        <v>0</v>
      </c>
      <c r="C65" s="4">
        <v>0</v>
      </c>
      <c r="D65" s="4">
        <v>0</v>
      </c>
      <c r="E65" s="4">
        <v>80</v>
      </c>
    </row>
    <row r="66" spans="1:5" x14ac:dyDescent="0.25">
      <c r="A66" s="2" t="s">
        <v>57</v>
      </c>
      <c r="B66" s="4">
        <v>0</v>
      </c>
      <c r="C66" s="4">
        <v>0</v>
      </c>
      <c r="D66" s="4">
        <v>0</v>
      </c>
      <c r="E66" s="4">
        <v>10</v>
      </c>
    </row>
    <row r="67" spans="1:5" x14ac:dyDescent="0.25">
      <c r="A67" s="2" t="s">
        <v>58</v>
      </c>
      <c r="B67" s="4">
        <v>157.18604504571888</v>
      </c>
      <c r="C67" s="4">
        <v>143.9541380046706</v>
      </c>
      <c r="D67" s="4">
        <v>155.28069713697667</v>
      </c>
      <c r="E67" s="4">
        <v>0.06</v>
      </c>
    </row>
    <row r="68" spans="1:5" x14ac:dyDescent="0.25">
      <c r="A68" s="2" t="s">
        <v>59</v>
      </c>
      <c r="B68" s="4">
        <v>0</v>
      </c>
      <c r="C68" s="4">
        <v>0</v>
      </c>
      <c r="D68" s="4">
        <v>0</v>
      </c>
      <c r="E68" s="4">
        <v>20</v>
      </c>
    </row>
    <row r="69" spans="1:5" x14ac:dyDescent="0.25">
      <c r="A69" s="2" t="s">
        <v>60</v>
      </c>
      <c r="B69" s="4">
        <v>0</v>
      </c>
      <c r="C69" s="4">
        <v>0</v>
      </c>
      <c r="D69" s="4">
        <v>0</v>
      </c>
      <c r="E69" s="4">
        <v>1000</v>
      </c>
    </row>
    <row r="70" spans="1:5" x14ac:dyDescent="0.25">
      <c r="A70" s="2" t="s">
        <v>61</v>
      </c>
      <c r="B70" s="4">
        <v>2.5483608040838137E-55</v>
      </c>
      <c r="C70" s="4">
        <v>2.2892548419010721E-63</v>
      </c>
      <c r="D70" s="4">
        <v>1.1264367235931738E-152</v>
      </c>
      <c r="E70" s="4">
        <v>3</v>
      </c>
    </row>
    <row r="71" spans="1:5" x14ac:dyDescent="0.25">
      <c r="A71" s="2" t="s">
        <v>62</v>
      </c>
      <c r="B71" s="4">
        <v>0.31626918592628311</v>
      </c>
      <c r="C71" s="4">
        <v>0.31626633307031587</v>
      </c>
      <c r="D71" s="4">
        <v>0.29791572037527503</v>
      </c>
      <c r="E71" s="4">
        <v>30</v>
      </c>
    </row>
    <row r="72" spans="1:5" x14ac:dyDescent="0.25">
      <c r="A72" s="2" t="s">
        <v>63</v>
      </c>
      <c r="B72" s="4">
        <v>0</v>
      </c>
      <c r="C72" s="4">
        <v>0</v>
      </c>
      <c r="D72" s="4">
        <v>0</v>
      </c>
      <c r="E72" s="4">
        <v>3</v>
      </c>
    </row>
    <row r="73" spans="1:5" x14ac:dyDescent="0.25">
      <c r="A73" s="6" t="s">
        <v>140</v>
      </c>
      <c r="B73" s="4">
        <v>7.2064355107735196E-9</v>
      </c>
      <c r="C73" s="4">
        <v>1.7964659956386452E-9</v>
      </c>
      <c r="D73" s="4">
        <v>2.842868639173779E-31</v>
      </c>
      <c r="E73" s="4">
        <v>8</v>
      </c>
    </row>
    <row r="74" spans="1:5" x14ac:dyDescent="0.25">
      <c r="A74" s="2" t="s">
        <v>64</v>
      </c>
      <c r="B74" s="4">
        <v>0</v>
      </c>
      <c r="C74" s="4">
        <v>0</v>
      </c>
      <c r="D74" s="4">
        <v>0</v>
      </c>
      <c r="E74" s="4">
        <v>10</v>
      </c>
    </row>
    <row r="75" spans="1:5" s="5" customFormat="1" x14ac:dyDescent="0.25">
      <c r="A75" s="6" t="s">
        <v>65</v>
      </c>
      <c r="B75" s="7">
        <v>2.3569701635473129E-7</v>
      </c>
      <c r="C75" s="7">
        <v>4.1436569528202793E-9</v>
      </c>
      <c r="D75" s="7">
        <v>3.8496531134807362E-17</v>
      </c>
      <c r="E75" s="4">
        <v>10</v>
      </c>
    </row>
    <row r="76" spans="1:5" x14ac:dyDescent="0.25">
      <c r="A76" s="2" t="s">
        <v>66</v>
      </c>
      <c r="B76" s="4">
        <v>0</v>
      </c>
      <c r="C76" s="4">
        <v>0</v>
      </c>
      <c r="D76" s="4">
        <v>0</v>
      </c>
      <c r="E76" s="4">
        <v>3</v>
      </c>
    </row>
    <row r="77" spans="1:5" x14ac:dyDescent="0.25">
      <c r="A77" s="2" t="s">
        <v>67</v>
      </c>
      <c r="B77" s="4">
        <v>0</v>
      </c>
      <c r="C77" s="4">
        <v>0</v>
      </c>
      <c r="D77" s="4">
        <v>0</v>
      </c>
      <c r="E77" s="4">
        <v>40</v>
      </c>
    </row>
    <row r="78" spans="1:5" x14ac:dyDescent="0.25">
      <c r="A78" s="2" t="s">
        <v>68</v>
      </c>
      <c r="B78" s="4">
        <v>0</v>
      </c>
      <c r="C78" s="4">
        <v>0</v>
      </c>
      <c r="D78" s="4">
        <v>0</v>
      </c>
      <c r="E78" s="4">
        <v>80</v>
      </c>
    </row>
    <row r="79" spans="1:5" x14ac:dyDescent="0.25">
      <c r="A79" s="6" t="s">
        <v>141</v>
      </c>
      <c r="B79" s="4">
        <v>0</v>
      </c>
      <c r="C79" s="4">
        <v>0</v>
      </c>
      <c r="D79" s="4">
        <v>0</v>
      </c>
      <c r="E79" s="4">
        <v>100</v>
      </c>
    </row>
    <row r="80" spans="1:5" x14ac:dyDescent="0.25">
      <c r="A80" s="2" t="s">
        <v>69</v>
      </c>
      <c r="B80" s="4">
        <v>0</v>
      </c>
      <c r="C80" s="4">
        <v>0</v>
      </c>
      <c r="D80" s="4">
        <v>0</v>
      </c>
      <c r="E80" s="4">
        <v>10000</v>
      </c>
    </row>
    <row r="81" spans="1:5" x14ac:dyDescent="0.25">
      <c r="A81" s="2" t="s">
        <v>70</v>
      </c>
      <c r="B81" s="4">
        <v>0</v>
      </c>
      <c r="C81" s="4">
        <v>0</v>
      </c>
      <c r="D81" s="4">
        <v>0</v>
      </c>
      <c r="E81" s="4">
        <v>50</v>
      </c>
    </row>
    <row r="82" spans="1:5" x14ac:dyDescent="0.25">
      <c r="A82" s="2" t="s">
        <v>71</v>
      </c>
      <c r="B82" s="4">
        <v>1.593466942701829E-80</v>
      </c>
      <c r="C82" s="4">
        <v>4.7481367272246059E-87</v>
      </c>
      <c r="D82" s="4">
        <v>4.868238134389888E-254</v>
      </c>
      <c r="E82" s="4">
        <v>10000</v>
      </c>
    </row>
    <row r="83" spans="1:5" x14ac:dyDescent="0.25">
      <c r="A83" s="2" t="s">
        <v>72</v>
      </c>
      <c r="B83" s="4">
        <v>7.2928290638529343E-17</v>
      </c>
      <c r="C83" s="4">
        <v>4.5909147124164739E-17</v>
      </c>
      <c r="D83" s="4">
        <v>1.1787682397254176E-63</v>
      </c>
      <c r="E83" s="4">
        <v>10000</v>
      </c>
    </row>
    <row r="84" spans="1:5" x14ac:dyDescent="0.25">
      <c r="A84" s="2" t="s">
        <v>73</v>
      </c>
      <c r="B84" s="4">
        <v>1.4265712294036051E-39</v>
      </c>
      <c r="C84" s="4">
        <v>6.015087252888356E-41</v>
      </c>
      <c r="D84" s="4">
        <v>2.8713609333025058E-145</v>
      </c>
      <c r="E84" s="4">
        <v>4</v>
      </c>
    </row>
    <row r="85" spans="1:5" x14ac:dyDescent="0.25">
      <c r="A85" s="2" t="s">
        <v>74</v>
      </c>
      <c r="B85" s="4">
        <v>1.8853017954031572E-46</v>
      </c>
      <c r="C85" s="4">
        <v>1.8085988519457969E-48</v>
      </c>
      <c r="D85" s="4">
        <v>2.4677283501172961E-166</v>
      </c>
      <c r="E85" s="4">
        <v>4</v>
      </c>
    </row>
    <row r="86" spans="1:5" x14ac:dyDescent="0.25">
      <c r="A86" s="2" t="s">
        <v>75</v>
      </c>
      <c r="B86" s="4">
        <v>6.0048082257591513E-60</v>
      </c>
      <c r="C86" s="4">
        <v>1.9069416693742538E-63</v>
      </c>
      <c r="D86" s="4">
        <v>2.0059557610738362E-202</v>
      </c>
      <c r="E86" s="4">
        <v>100</v>
      </c>
    </row>
    <row r="87" spans="1:5" x14ac:dyDescent="0.25">
      <c r="A87" s="2" t="s">
        <v>76</v>
      </c>
      <c r="B87" s="4">
        <v>0</v>
      </c>
      <c r="C87" s="4">
        <v>0</v>
      </c>
      <c r="D87" s="4">
        <v>0</v>
      </c>
      <c r="E87" s="4">
        <v>100</v>
      </c>
    </row>
    <row r="88" spans="1:5" x14ac:dyDescent="0.25">
      <c r="A88" s="2" t="s">
        <v>77</v>
      </c>
      <c r="B88" s="4">
        <v>0</v>
      </c>
      <c r="C88" s="4">
        <v>0</v>
      </c>
      <c r="D88" s="4">
        <v>0</v>
      </c>
      <c r="E88" s="4">
        <v>4</v>
      </c>
    </row>
    <row r="89" spans="1:5" x14ac:dyDescent="0.25">
      <c r="A89" s="2" t="s">
        <v>78</v>
      </c>
      <c r="B89" s="4">
        <v>0</v>
      </c>
      <c r="C89" s="4">
        <v>0</v>
      </c>
      <c r="D89" s="4">
        <v>0</v>
      </c>
      <c r="E89" s="4">
        <v>10000</v>
      </c>
    </row>
    <row r="90" spans="1:5" x14ac:dyDescent="0.25">
      <c r="A90" s="2" t="s">
        <v>79</v>
      </c>
      <c r="B90" s="4">
        <v>0</v>
      </c>
      <c r="C90" s="4">
        <v>0</v>
      </c>
      <c r="D90" s="4">
        <v>0</v>
      </c>
      <c r="E90" s="4">
        <v>1000</v>
      </c>
    </row>
    <row r="91" spans="1:5" x14ac:dyDescent="0.25">
      <c r="A91" s="2" t="s">
        <v>80</v>
      </c>
      <c r="B91" s="4">
        <v>4.3517287594241474E-94</v>
      </c>
      <c r="C91" s="4">
        <v>1.0679283753791345E-102</v>
      </c>
      <c r="D91" s="4">
        <v>1.3713333979625099E-285</v>
      </c>
      <c r="E91" s="4">
        <v>10000</v>
      </c>
    </row>
    <row r="92" spans="1:5" x14ac:dyDescent="0.25">
      <c r="A92" s="2" t="s">
        <v>81</v>
      </c>
      <c r="B92" s="4">
        <v>0</v>
      </c>
      <c r="C92" s="4">
        <v>0</v>
      </c>
      <c r="D92" s="4">
        <v>0</v>
      </c>
      <c r="E92" s="4">
        <v>9</v>
      </c>
    </row>
    <row r="93" spans="1:5" x14ac:dyDescent="0.25">
      <c r="A93" s="2" t="s">
        <v>82</v>
      </c>
      <c r="B93" s="4">
        <v>0</v>
      </c>
      <c r="C93" s="4">
        <v>0</v>
      </c>
      <c r="D93" s="4">
        <v>0</v>
      </c>
      <c r="E93" s="4">
        <v>4</v>
      </c>
    </row>
    <row r="94" spans="1:5" x14ac:dyDescent="0.25">
      <c r="A94" s="2" t="s">
        <v>83</v>
      </c>
      <c r="B94" s="4">
        <v>0</v>
      </c>
      <c r="C94" s="4">
        <v>0</v>
      </c>
      <c r="D94" s="4">
        <v>0</v>
      </c>
      <c r="E94" s="4">
        <v>400</v>
      </c>
    </row>
    <row r="95" spans="1:5" x14ac:dyDescent="0.25">
      <c r="A95" s="2" t="s">
        <v>84</v>
      </c>
      <c r="B95" s="4">
        <v>0</v>
      </c>
      <c r="C95" s="4">
        <v>0</v>
      </c>
      <c r="D95" s="4">
        <v>0</v>
      </c>
      <c r="E95" s="4">
        <v>3000</v>
      </c>
    </row>
    <row r="96" spans="1:5" x14ac:dyDescent="0.25">
      <c r="A96" s="2" t="s">
        <v>85</v>
      </c>
      <c r="B96" s="4">
        <v>0</v>
      </c>
      <c r="C96" s="4">
        <v>0</v>
      </c>
      <c r="D96" s="4">
        <v>0</v>
      </c>
      <c r="E96" s="4">
        <v>7</v>
      </c>
    </row>
    <row r="97" spans="1:5" x14ac:dyDescent="0.25">
      <c r="A97" s="6" t="s">
        <v>142</v>
      </c>
      <c r="B97" s="4">
        <v>0</v>
      </c>
      <c r="C97" s="4">
        <v>0</v>
      </c>
      <c r="D97" s="4">
        <v>0</v>
      </c>
      <c r="E97" s="4">
        <v>100</v>
      </c>
    </row>
    <row r="98" spans="1:5" x14ac:dyDescent="0.25">
      <c r="A98" s="2" t="s">
        <v>86</v>
      </c>
      <c r="B98" s="4">
        <v>0</v>
      </c>
      <c r="C98" s="4">
        <v>0</v>
      </c>
      <c r="D98" s="4">
        <v>0</v>
      </c>
      <c r="E98" s="4">
        <v>2</v>
      </c>
    </row>
    <row r="99" spans="1:5" x14ac:dyDescent="0.25">
      <c r="A99" s="2" t="s">
        <v>87</v>
      </c>
      <c r="B99" s="4">
        <v>0</v>
      </c>
      <c r="C99" s="4">
        <v>0</v>
      </c>
      <c r="D99" s="4">
        <v>0</v>
      </c>
      <c r="E99" s="4">
        <v>6</v>
      </c>
    </row>
    <row r="100" spans="1:5" s="5" customFormat="1" x14ac:dyDescent="0.25">
      <c r="A100" s="6" t="s">
        <v>166</v>
      </c>
      <c r="B100" s="7">
        <v>0</v>
      </c>
      <c r="C100" s="7">
        <v>0</v>
      </c>
      <c r="D100" s="7">
        <v>0</v>
      </c>
      <c r="E100" s="4">
        <v>2</v>
      </c>
    </row>
    <row r="101" spans="1:5" x14ac:dyDescent="0.25">
      <c r="A101" s="2" t="s">
        <v>88</v>
      </c>
      <c r="B101" s="4">
        <v>0</v>
      </c>
      <c r="C101" s="4">
        <v>0</v>
      </c>
      <c r="D101" s="4">
        <v>0</v>
      </c>
      <c r="E101" s="4">
        <v>20</v>
      </c>
    </row>
    <row r="102" spans="1:5" x14ac:dyDescent="0.25">
      <c r="A102" s="2" t="s">
        <v>89</v>
      </c>
      <c r="B102" s="4">
        <v>0</v>
      </c>
      <c r="C102" s="4">
        <v>0</v>
      </c>
      <c r="D102" s="4">
        <v>0</v>
      </c>
      <c r="E102" s="4">
        <v>10</v>
      </c>
    </row>
    <row r="103" spans="1:5" x14ac:dyDescent="0.25">
      <c r="A103" s="2" t="s">
        <v>90</v>
      </c>
      <c r="B103" s="4">
        <v>2.9343987253294729E-37</v>
      </c>
      <c r="C103" s="4">
        <v>5.3311265053363835E-42</v>
      </c>
      <c r="D103" s="4">
        <v>1.9735712262400536E-112</v>
      </c>
      <c r="E103" s="4">
        <v>90</v>
      </c>
    </row>
    <row r="104" spans="1:5" x14ac:dyDescent="0.25">
      <c r="A104" s="6" t="s">
        <v>143</v>
      </c>
      <c r="B104" s="4">
        <v>3.6427170598290814E-29</v>
      </c>
      <c r="C104" s="4">
        <v>5.5751187060265527E-30</v>
      </c>
      <c r="D104" s="4">
        <v>4.8123839255343315E-117</v>
      </c>
      <c r="E104" s="4">
        <v>3</v>
      </c>
    </row>
    <row r="105" spans="1:5" x14ac:dyDescent="0.25">
      <c r="A105" s="2" t="s">
        <v>91</v>
      </c>
      <c r="B105" s="4">
        <v>5.3374651430142625E-8</v>
      </c>
      <c r="C105" s="4">
        <v>1.78226959291694E-8</v>
      </c>
      <c r="D105" s="4">
        <v>9.1912321316696653E-27</v>
      </c>
      <c r="E105" s="4">
        <v>3</v>
      </c>
    </row>
    <row r="106" spans="1:5" x14ac:dyDescent="0.25">
      <c r="A106" s="2" t="s">
        <v>92</v>
      </c>
      <c r="B106" s="4">
        <v>0</v>
      </c>
      <c r="C106" s="4">
        <v>0</v>
      </c>
      <c r="D106" s="4">
        <v>0</v>
      </c>
      <c r="E106" s="4">
        <v>3</v>
      </c>
    </row>
    <row r="107" spans="1:5" x14ac:dyDescent="0.25">
      <c r="A107" s="6" t="s">
        <v>144</v>
      </c>
      <c r="B107" s="4">
        <v>0</v>
      </c>
      <c r="C107" s="4">
        <v>0</v>
      </c>
      <c r="D107" s="4">
        <v>0</v>
      </c>
      <c r="E107" s="4">
        <v>10</v>
      </c>
    </row>
    <row r="108" spans="1:5" x14ac:dyDescent="0.25">
      <c r="A108" s="2" t="s">
        <v>93</v>
      </c>
      <c r="B108" s="4">
        <v>0</v>
      </c>
      <c r="C108" s="4">
        <v>0</v>
      </c>
      <c r="D108" s="4">
        <v>0</v>
      </c>
      <c r="E108" s="4">
        <v>10</v>
      </c>
    </row>
    <row r="109" spans="1:5" x14ac:dyDescent="0.25">
      <c r="A109" s="6" t="s">
        <v>145</v>
      </c>
      <c r="B109" s="4">
        <v>247.89995882734516</v>
      </c>
      <c r="C109" s="4">
        <v>241.52092113680342</v>
      </c>
      <c r="D109" s="4">
        <v>56.251893000456683</v>
      </c>
      <c r="E109" s="4">
        <v>0.04</v>
      </c>
    </row>
    <row r="110" spans="1:5" x14ac:dyDescent="0.25">
      <c r="A110" s="6" t="s">
        <v>146</v>
      </c>
      <c r="B110" s="4">
        <v>2.490871043036912E-25</v>
      </c>
      <c r="C110" s="4">
        <v>1.9261435841298416E-28</v>
      </c>
      <c r="D110" s="4">
        <v>1.0097873301550455E-86</v>
      </c>
      <c r="E110" s="4">
        <v>2</v>
      </c>
    </row>
    <row r="111" spans="1:5" x14ac:dyDescent="0.25">
      <c r="A111" s="6" t="s">
        <v>147</v>
      </c>
      <c r="B111" s="4">
        <v>2.6091703305964235E-28</v>
      </c>
      <c r="C111" s="4">
        <v>3.9077322280567537E-29</v>
      </c>
      <c r="D111" s="4">
        <v>1.7293544938844258E-116</v>
      </c>
      <c r="E111" s="4">
        <v>0.1</v>
      </c>
    </row>
    <row r="112" spans="1:5" x14ac:dyDescent="0.25">
      <c r="A112" s="2" t="s">
        <v>94</v>
      </c>
      <c r="B112" s="4">
        <v>0</v>
      </c>
      <c r="C112" s="4">
        <v>0</v>
      </c>
      <c r="D112" s="4">
        <v>0</v>
      </c>
      <c r="E112" s="4">
        <v>7</v>
      </c>
    </row>
    <row r="113" spans="1:5" x14ac:dyDescent="0.25">
      <c r="A113" s="6" t="s">
        <v>148</v>
      </c>
      <c r="B113" s="4">
        <v>6.3431297327470109E-78</v>
      </c>
      <c r="C113" s="4">
        <v>6.3431297327470109E-78</v>
      </c>
      <c r="D113" s="4">
        <v>1.7398409065353255E-191</v>
      </c>
      <c r="E113" s="4">
        <v>1</v>
      </c>
    </row>
    <row r="114" spans="1:5" x14ac:dyDescent="0.25">
      <c r="A114" s="6" t="s">
        <v>149</v>
      </c>
      <c r="B114" s="4">
        <v>3.0775646349414769</v>
      </c>
      <c r="C114" s="4">
        <v>3.0775646349414769</v>
      </c>
      <c r="D114" s="4">
        <v>3.4810638359260082</v>
      </c>
      <c r="E114" s="4">
        <v>1</v>
      </c>
    </row>
    <row r="115" spans="1:5" x14ac:dyDescent="0.25">
      <c r="A115" s="2" t="s">
        <v>95</v>
      </c>
      <c r="B115" s="4">
        <v>204.70140691679555</v>
      </c>
      <c r="C115" s="4">
        <v>204.70140691679555</v>
      </c>
      <c r="D115" s="4">
        <v>204.41589429945139</v>
      </c>
      <c r="E115" s="4">
        <v>0.05</v>
      </c>
    </row>
    <row r="116" spans="1:5" x14ac:dyDescent="0.25">
      <c r="A116" s="2" t="s">
        <v>15</v>
      </c>
      <c r="B116" s="4">
        <v>140.43666766939796</v>
      </c>
      <c r="C116" s="4">
        <v>140.43666766939796</v>
      </c>
      <c r="D116" s="4">
        <v>140.43667616847947</v>
      </c>
      <c r="E116" s="4">
        <v>7.0000000000000007E-2</v>
      </c>
    </row>
    <row r="117" spans="1:5" x14ac:dyDescent="0.25">
      <c r="A117" s="6" t="s">
        <v>150</v>
      </c>
      <c r="B117" s="4">
        <v>0</v>
      </c>
      <c r="C117" s="4">
        <v>0</v>
      </c>
      <c r="D117" s="4">
        <v>0</v>
      </c>
      <c r="E117" s="4">
        <v>300</v>
      </c>
    </row>
    <row r="118" spans="1:5" x14ac:dyDescent="0.25">
      <c r="A118" s="6" t="s">
        <v>151</v>
      </c>
      <c r="B118" s="4">
        <v>0</v>
      </c>
      <c r="C118" s="4">
        <v>0</v>
      </c>
      <c r="D118" s="4">
        <v>0</v>
      </c>
      <c r="E118" s="4">
        <v>8</v>
      </c>
    </row>
    <row r="119" spans="1:5" x14ac:dyDescent="0.25">
      <c r="A119" s="2" t="s">
        <v>96</v>
      </c>
      <c r="B119" s="4">
        <v>771.14725596080791</v>
      </c>
      <c r="C119" s="4">
        <v>770.17337717989051</v>
      </c>
      <c r="D119" s="4">
        <v>679.63265909945324</v>
      </c>
      <c r="E119" s="4">
        <v>0.01</v>
      </c>
    </row>
    <row r="120" spans="1:5" x14ac:dyDescent="0.25">
      <c r="A120" s="2" t="s">
        <v>97</v>
      </c>
      <c r="B120" s="4">
        <v>0</v>
      </c>
      <c r="C120" s="4">
        <v>0</v>
      </c>
      <c r="D120" s="4">
        <v>0</v>
      </c>
      <c r="E120" s="4">
        <v>20</v>
      </c>
    </row>
    <row r="121" spans="1:5" x14ac:dyDescent="0.25">
      <c r="A121" s="6" t="s">
        <v>152</v>
      </c>
      <c r="B121" s="4">
        <v>0</v>
      </c>
      <c r="C121" s="4">
        <v>0</v>
      </c>
      <c r="D121" s="4">
        <v>0</v>
      </c>
      <c r="E121" s="4">
        <v>9</v>
      </c>
    </row>
    <row r="122" spans="1:5" x14ac:dyDescent="0.25">
      <c r="A122" s="6" t="s">
        <v>153</v>
      </c>
      <c r="B122" s="4">
        <v>18.9173897377818</v>
      </c>
      <c r="C122" s="4">
        <v>18.9173897377818</v>
      </c>
      <c r="D122" s="4">
        <v>21.411631109813595</v>
      </c>
      <c r="E122" s="4">
        <v>0.5</v>
      </c>
    </row>
    <row r="123" spans="1:5" x14ac:dyDescent="0.25">
      <c r="A123" s="2" t="s">
        <v>98</v>
      </c>
      <c r="B123" s="4">
        <v>18.81124885908125</v>
      </c>
      <c r="C123" s="4">
        <v>18.81124885908125</v>
      </c>
      <c r="D123" s="4">
        <v>18.811611407712999</v>
      </c>
      <c r="E123" s="4">
        <v>0.5</v>
      </c>
    </row>
    <row r="124" spans="1:5" x14ac:dyDescent="0.25">
      <c r="A124" s="2" t="s">
        <v>99</v>
      </c>
      <c r="B124" s="4">
        <v>17.744622339262275</v>
      </c>
      <c r="C124" s="4">
        <v>17.744622339262275</v>
      </c>
      <c r="D124" s="4">
        <v>17.732802655612026</v>
      </c>
      <c r="E124" s="4">
        <v>0.6</v>
      </c>
    </row>
    <row r="125" spans="1:5" x14ac:dyDescent="0.25">
      <c r="A125" s="6" t="s">
        <v>154</v>
      </c>
      <c r="B125" s="4">
        <v>37.053687083346361</v>
      </c>
      <c r="C125" s="4">
        <v>37.053687083346361</v>
      </c>
      <c r="D125" s="4">
        <v>37.07397272811918</v>
      </c>
      <c r="E125" s="4">
        <v>0.3</v>
      </c>
    </row>
    <row r="126" spans="1:5" x14ac:dyDescent="0.25">
      <c r="A126" s="2" t="s">
        <v>100</v>
      </c>
      <c r="B126" s="4">
        <v>16.339971305005012</v>
      </c>
      <c r="C126" s="4">
        <v>16.339971305005012</v>
      </c>
      <c r="D126" s="4">
        <v>16.339977482779698</v>
      </c>
      <c r="E126" s="4">
        <v>0.6</v>
      </c>
    </row>
    <row r="127" spans="1:5" x14ac:dyDescent="0.25">
      <c r="A127" s="6" t="s">
        <v>155</v>
      </c>
      <c r="B127" s="4">
        <v>17.674828638667737</v>
      </c>
      <c r="C127" s="4">
        <v>17.674828638667737</v>
      </c>
      <c r="D127" s="4">
        <v>17.674875359697808</v>
      </c>
      <c r="E127" s="4">
        <v>0.6</v>
      </c>
    </row>
    <row r="128" spans="1:5" x14ac:dyDescent="0.25">
      <c r="A128" s="6" t="s">
        <v>156</v>
      </c>
      <c r="B128" s="4">
        <v>94.920924160676307</v>
      </c>
      <c r="C128" s="4">
        <v>94.920924160676307</v>
      </c>
      <c r="D128" s="4">
        <v>94.921001953364851</v>
      </c>
      <c r="E128" s="4">
        <v>0.1</v>
      </c>
    </row>
    <row r="129" spans="1:5" x14ac:dyDescent="0.25">
      <c r="A129" s="2" t="s">
        <v>9</v>
      </c>
      <c r="B129" s="4">
        <v>0.7724980244870866</v>
      </c>
      <c r="C129" s="4">
        <v>0.7724980244870866</v>
      </c>
      <c r="D129" s="4">
        <v>0.87435121625752732</v>
      </c>
      <c r="E129" s="4">
        <v>6</v>
      </c>
    </row>
    <row r="130" spans="1:5" x14ac:dyDescent="0.25">
      <c r="A130" s="2" t="s">
        <v>10</v>
      </c>
      <c r="B130" s="4">
        <v>0</v>
      </c>
      <c r="C130" s="4">
        <v>0</v>
      </c>
      <c r="D130" s="4">
        <v>0</v>
      </c>
      <c r="E130" s="4">
        <v>100</v>
      </c>
    </row>
    <row r="131" spans="1:5" x14ac:dyDescent="0.25">
      <c r="A131" s="2" t="s">
        <v>11</v>
      </c>
      <c r="B131" s="4">
        <v>2.0191713485070505E-2</v>
      </c>
      <c r="C131" s="4">
        <v>2.0191713485070505E-2</v>
      </c>
      <c r="D131" s="4">
        <v>1.8745918906158596E-2</v>
      </c>
      <c r="E131" s="4">
        <v>1</v>
      </c>
    </row>
    <row r="132" spans="1:5" x14ac:dyDescent="0.25">
      <c r="A132" s="6" t="s">
        <v>157</v>
      </c>
      <c r="B132" s="4">
        <v>19.196078482910536</v>
      </c>
      <c r="C132" s="4">
        <v>19.196078482910536</v>
      </c>
      <c r="D132" s="4">
        <v>19.35613486313709</v>
      </c>
      <c r="E132" s="4">
        <v>0.5</v>
      </c>
    </row>
    <row r="133" spans="1:5" x14ac:dyDescent="0.25">
      <c r="A133" s="2" t="s">
        <v>12</v>
      </c>
      <c r="B133" s="4">
        <v>17.349934275295766</v>
      </c>
      <c r="C133" s="4">
        <v>17.349934275295766</v>
      </c>
      <c r="D133" s="4">
        <v>17.787624917709486</v>
      </c>
      <c r="E133" s="4">
        <v>0.6</v>
      </c>
    </row>
    <row r="134" spans="1:5" x14ac:dyDescent="0.25">
      <c r="A134" s="6" t="s">
        <v>158</v>
      </c>
      <c r="B134" s="4">
        <v>6.0553930033939245E-4</v>
      </c>
      <c r="C134" s="4">
        <v>6.0553930033939245E-4</v>
      </c>
      <c r="D134" s="4">
        <v>6.0557484827273808E-4</v>
      </c>
      <c r="E134" s="4">
        <v>40</v>
      </c>
    </row>
    <row r="135" spans="1:5" x14ac:dyDescent="0.25">
      <c r="A135" s="2" t="s">
        <v>13</v>
      </c>
      <c r="B135" s="4">
        <v>18.994389242333305</v>
      </c>
      <c r="C135" s="4">
        <v>18.994389242333305</v>
      </c>
      <c r="D135" s="4">
        <v>19.00790098805788</v>
      </c>
      <c r="E135" s="4">
        <v>0.5</v>
      </c>
    </row>
    <row r="136" spans="1:5" x14ac:dyDescent="0.25">
      <c r="A136" s="6" t="s">
        <v>159</v>
      </c>
      <c r="B136" s="4">
        <v>35.337873479283509</v>
      </c>
      <c r="C136" s="4">
        <v>35.337873479283509</v>
      </c>
      <c r="D136" s="4">
        <v>35.340561635161606</v>
      </c>
      <c r="E136" s="4">
        <v>0.3</v>
      </c>
    </row>
    <row r="137" spans="1:5" x14ac:dyDescent="0.25">
      <c r="A137" s="2" t="s">
        <v>14</v>
      </c>
      <c r="B137" s="4">
        <v>1.7265495108595125E-2</v>
      </c>
      <c r="C137" s="4">
        <v>1.7423067480440736E-2</v>
      </c>
      <c r="D137" s="4">
        <v>1.7405110105074773E-2</v>
      </c>
      <c r="E137" s="4">
        <v>1</v>
      </c>
    </row>
    <row r="138" spans="1:5" x14ac:dyDescent="0.25">
      <c r="A138" s="6" t="s">
        <v>160</v>
      </c>
      <c r="B138" s="4">
        <v>5.4914617003204699E-2</v>
      </c>
      <c r="C138" s="4">
        <v>4.5839971793912922E-2</v>
      </c>
      <c r="D138" s="4">
        <v>1.0675119038938669E-2</v>
      </c>
      <c r="E138" s="4">
        <v>1</v>
      </c>
    </row>
    <row r="139" spans="1:5" x14ac:dyDescent="0.25">
      <c r="A139" s="6" t="s">
        <v>161</v>
      </c>
      <c r="B139" s="4">
        <v>10.947777242449115</v>
      </c>
      <c r="C139" s="4">
        <v>10.91229518553939</v>
      </c>
      <c r="D139" s="4">
        <v>5.0341089749245258</v>
      </c>
      <c r="E139" s="4">
        <v>0.9</v>
      </c>
    </row>
    <row r="140" spans="1:5" x14ac:dyDescent="0.25">
      <c r="A140" s="2" t="s">
        <v>101</v>
      </c>
      <c r="B140" s="4">
        <v>0</v>
      </c>
      <c r="C140" s="4">
        <v>0</v>
      </c>
      <c r="D140" s="4">
        <v>0</v>
      </c>
      <c r="E140" s="4">
        <v>20</v>
      </c>
    </row>
    <row r="141" spans="1:5" x14ac:dyDescent="0.25">
      <c r="A141" s="2" t="s">
        <v>102</v>
      </c>
      <c r="B141" s="4">
        <v>2.31420872969853E-2</v>
      </c>
      <c r="C141" s="4">
        <v>2.3101554063569802E-2</v>
      </c>
      <c r="D141" s="4">
        <v>2.0797456323450172E-2</v>
      </c>
      <c r="E141" s="4">
        <v>1</v>
      </c>
    </row>
    <row r="142" spans="1:5" x14ac:dyDescent="0.25">
      <c r="A142" s="2" t="s">
        <v>103</v>
      </c>
      <c r="B142" s="4">
        <v>4.7676586934526498E-2</v>
      </c>
      <c r="C142" s="4">
        <v>4.7372446266216152E-2</v>
      </c>
      <c r="D142" s="4">
        <v>3.2552055894812242E-2</v>
      </c>
      <c r="E142" s="4">
        <v>5</v>
      </c>
    </row>
    <row r="143" spans="1:5" x14ac:dyDescent="0.25">
      <c r="A143" s="2" t="s">
        <v>104</v>
      </c>
      <c r="B143" s="4">
        <v>16.029331070669731</v>
      </c>
      <c r="C143" s="4">
        <v>15.951088577886059</v>
      </c>
      <c r="D143" s="4">
        <v>1.1130793287690053</v>
      </c>
      <c r="E143" s="4">
        <v>0.6</v>
      </c>
    </row>
    <row r="144" spans="1:5" x14ac:dyDescent="0.25">
      <c r="A144" s="2" t="s">
        <v>105</v>
      </c>
      <c r="B144" s="4">
        <v>4.0107864310286141</v>
      </c>
      <c r="C144" s="4">
        <v>3.9774833782676233</v>
      </c>
      <c r="D144" s="4">
        <v>0.25713184443794573</v>
      </c>
      <c r="E144" s="4">
        <v>1</v>
      </c>
    </row>
    <row r="145" spans="1:5" x14ac:dyDescent="0.25">
      <c r="A145" s="6" t="s">
        <v>162</v>
      </c>
      <c r="B145" s="4">
        <v>34.163421125433842</v>
      </c>
      <c r="C145" s="4">
        <v>34.209717855375075</v>
      </c>
      <c r="D145" s="4">
        <v>36.090218668232659</v>
      </c>
      <c r="E145" s="4">
        <v>0.3</v>
      </c>
    </row>
    <row r="146" spans="1:5" x14ac:dyDescent="0.25">
      <c r="A146" s="2" t="s">
        <v>106</v>
      </c>
      <c r="B146" s="4">
        <v>64.726516633231881</v>
      </c>
      <c r="C146" s="4">
        <v>64.718619338503359</v>
      </c>
      <c r="D146" s="4">
        <v>56.954034656897058</v>
      </c>
      <c r="E146" s="4">
        <v>0.2</v>
      </c>
    </row>
    <row r="147" spans="1:5" x14ac:dyDescent="0.25">
      <c r="A147" s="6" t="s">
        <v>163</v>
      </c>
      <c r="B147" s="4">
        <v>0</v>
      </c>
      <c r="C147" s="4">
        <v>0</v>
      </c>
      <c r="D147" s="4">
        <v>0</v>
      </c>
      <c r="E147" s="4">
        <v>300</v>
      </c>
    </row>
    <row r="148" spans="1:5" x14ac:dyDescent="0.25">
      <c r="A148" s="2" t="s">
        <v>107</v>
      </c>
      <c r="B148" s="4">
        <v>0</v>
      </c>
      <c r="C148" s="4">
        <v>0</v>
      </c>
      <c r="D148" s="4">
        <v>0</v>
      </c>
      <c r="E148" s="4">
        <v>10</v>
      </c>
    </row>
    <row r="149" spans="1:5" x14ac:dyDescent="0.25">
      <c r="A149" s="2" t="s">
        <v>108</v>
      </c>
      <c r="B149" s="4">
        <v>0.68843049462686079</v>
      </c>
      <c r="C149" s="4">
        <v>0.68507013815333517</v>
      </c>
      <c r="D149" s="4">
        <v>4.7804738859432615E-2</v>
      </c>
      <c r="E149" s="4">
        <v>1</v>
      </c>
    </row>
    <row r="150" spans="1:5" x14ac:dyDescent="0.25">
      <c r="A150" s="2" t="s">
        <v>109</v>
      </c>
      <c r="B150" s="4">
        <v>1.1146395851882217E-2</v>
      </c>
      <c r="C150" s="4">
        <v>1.1053828579869369E-2</v>
      </c>
      <c r="D150" s="4">
        <v>7.1295928724851728E-4</v>
      </c>
      <c r="E150" s="4">
        <v>4</v>
      </c>
    </row>
    <row r="151" spans="1:5" x14ac:dyDescent="0.25">
      <c r="A151" s="2" t="s">
        <v>110</v>
      </c>
      <c r="B151" s="4">
        <v>6.3092583684919476E-2</v>
      </c>
      <c r="C151" s="4">
        <v>6.0270689624538555E-2</v>
      </c>
      <c r="D151" s="4">
        <v>2.0275072749816789E-3</v>
      </c>
      <c r="E151" s="4">
        <v>1</v>
      </c>
    </row>
    <row r="152" spans="1:5" x14ac:dyDescent="0.25">
      <c r="A152" s="2" t="s">
        <v>111</v>
      </c>
      <c r="B152" s="4">
        <v>5.0026829569030991E-4</v>
      </c>
      <c r="C152" s="4">
        <v>5.0020725784806431E-4</v>
      </c>
      <c r="D152" s="4">
        <v>4.4019514363717989E-4</v>
      </c>
      <c r="E152" s="4">
        <v>7</v>
      </c>
    </row>
    <row r="153" spans="1:5" x14ac:dyDescent="0.25">
      <c r="A153" s="6" t="s">
        <v>164</v>
      </c>
      <c r="B153" s="4">
        <v>0</v>
      </c>
      <c r="C153" s="4">
        <v>0</v>
      </c>
      <c r="D153" s="4">
        <v>0</v>
      </c>
      <c r="E153" s="4">
        <v>70</v>
      </c>
    </row>
    <row r="154" spans="1:5" x14ac:dyDescent="0.25">
      <c r="A154" s="2" t="s">
        <v>112</v>
      </c>
      <c r="B154" s="4">
        <v>0</v>
      </c>
      <c r="C154" s="4">
        <v>0</v>
      </c>
      <c r="D154" s="4">
        <v>0</v>
      </c>
      <c r="E154" s="4">
        <v>1</v>
      </c>
    </row>
    <row r="155" spans="1:5" x14ac:dyDescent="0.25">
      <c r="A155" s="2" t="s">
        <v>113</v>
      </c>
      <c r="B155" s="4">
        <v>0</v>
      </c>
      <c r="C155" s="4">
        <v>0</v>
      </c>
      <c r="D155" s="4">
        <v>0</v>
      </c>
      <c r="E155" s="4">
        <v>50</v>
      </c>
    </row>
    <row r="156" spans="1:5" x14ac:dyDescent="0.25">
      <c r="A156" s="6" t="s">
        <v>165</v>
      </c>
      <c r="B156" s="4">
        <v>0</v>
      </c>
      <c r="C156" s="4">
        <v>0</v>
      </c>
      <c r="D156" s="4">
        <v>0</v>
      </c>
      <c r="E156" s="4">
        <v>4</v>
      </c>
    </row>
  </sheetData>
  <sheetProtection sheet="1" objects="1" scenarios="1"/>
  <autoFilter ref="A3:E156" xr:uid="{00000000-0009-0000-0000-000001000000}"/>
  <mergeCells count="1">
    <mergeCell ref="B2:D2"/>
  </mergeCells>
  <conditionalFormatting sqref="B4:D156">
    <cfRule type="cellIs" dxfId="0" priority="7" stopIfTrue="1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L13"/>
  <sheetViews>
    <sheetView workbookViewId="0">
      <selection activeCell="D8" sqref="D8"/>
    </sheetView>
  </sheetViews>
  <sheetFormatPr baseColWidth="10" defaultColWidth="11.5546875" defaultRowHeight="13.2" x14ac:dyDescent="0.25"/>
  <cols>
    <col min="1" max="1" width="11.5546875" style="18"/>
    <col min="2" max="3" width="11.5546875" style="8"/>
    <col min="4" max="4" width="28.6640625" style="8" customWidth="1"/>
    <col min="5" max="5" width="18.88671875" style="8" customWidth="1"/>
    <col min="6" max="6" width="20.109375" style="8" customWidth="1"/>
    <col min="7" max="8" width="10.109375" style="8" customWidth="1"/>
    <col min="9" max="9" width="12.6640625" style="8" customWidth="1"/>
    <col min="10" max="10" width="11.5546875" style="8"/>
    <col min="11" max="11" width="17.44140625" style="8" bestFit="1" customWidth="1"/>
    <col min="12" max="16384" width="11.5546875" style="8"/>
  </cols>
  <sheetData>
    <row r="1" spans="1:12" x14ac:dyDescent="0.25">
      <c r="A1" s="18" t="s">
        <v>2</v>
      </c>
      <c r="B1" s="8" t="s">
        <v>119</v>
      </c>
      <c r="C1" s="8" t="s">
        <v>114</v>
      </c>
      <c r="D1" s="8" t="s">
        <v>115</v>
      </c>
      <c r="E1" s="8" t="s">
        <v>118</v>
      </c>
      <c r="F1" s="8" t="s">
        <v>116</v>
      </c>
      <c r="G1" s="23" t="s">
        <v>169</v>
      </c>
      <c r="H1" s="23"/>
      <c r="I1" s="23"/>
      <c r="K1" s="8" t="s">
        <v>117</v>
      </c>
    </row>
    <row r="2" spans="1:12" x14ac:dyDescent="0.25">
      <c r="G2" s="8" t="s">
        <v>170</v>
      </c>
      <c r="H2" s="8" t="s">
        <v>171</v>
      </c>
      <c r="I2" s="8" t="s">
        <v>172</v>
      </c>
    </row>
    <row r="3" spans="1:12" x14ac:dyDescent="0.25">
      <c r="A3" s="19" t="s">
        <v>7</v>
      </c>
      <c r="B3" s="9">
        <v>0.01</v>
      </c>
      <c r="C3" s="8">
        <f>IF(A3="Nil","",VLOOKUP(A3,'FGW 100 Mg pro Jahr'!$A$4:$E$156,5,FALSE))</f>
        <v>4000</v>
      </c>
      <c r="D3" s="10">
        <f t="shared" ref="D3:D8" si="0">IF(B3="","",B3*$D$13)</f>
        <v>1.8537303849169701E-2</v>
      </c>
      <c r="E3" s="11">
        <f t="shared" ref="E3:E8" si="1">IF(C3="","",D3/C3)</f>
        <v>4.6343259622924252E-6</v>
      </c>
      <c r="F3" s="12">
        <f>IF(D3="","",D3*$K$3*1000000)</f>
        <v>1853730.3849169703</v>
      </c>
      <c r="G3" s="13">
        <f>IF(A3="Nil","",VLOOKUP(A3,'FGW 100 Mg pro Jahr'!$A$4:$E$156,2,FALSE)*$D3*$K$3/100)</f>
        <v>5.0151898212964267E-5</v>
      </c>
      <c r="H3" s="13">
        <f>IF(A3="Nil","",VLOOKUP(A3,'FGW 100 Mg pro Jahr'!$A$4:$E$156,3,FALSE)*$D3*$K$3/100)</f>
        <v>4.9547646818287243E-5</v>
      </c>
      <c r="I3" s="13">
        <f>IF(A3="Nil","",VLOOKUP(A3,'FGW 100 Mg pro Jahr'!$A$4:$E$156,4,FALSE)*$D3*$K$3/100)</f>
        <v>4.9547556894576608E-5</v>
      </c>
      <c r="K3" s="14">
        <v>100</v>
      </c>
    </row>
    <row r="4" spans="1:12" x14ac:dyDescent="0.25">
      <c r="A4" s="19" t="s">
        <v>22</v>
      </c>
      <c r="B4" s="9">
        <v>1E-3</v>
      </c>
      <c r="C4" s="8">
        <f>IF(A4="Nil","",VLOOKUP(A4,'FGW 100 Mg pro Jahr'!$A$4:$E$156,5,FALSE))</f>
        <v>3</v>
      </c>
      <c r="D4" s="10">
        <f t="shared" si="0"/>
        <v>1.8537303849169701E-3</v>
      </c>
      <c r="E4" s="11">
        <f t="shared" si="1"/>
        <v>6.1791012830565673E-4</v>
      </c>
      <c r="F4" s="12">
        <f t="shared" ref="F4:F8" si="2">IF(D4="","",D4*$K$3*1000000)</f>
        <v>185373.03849169699</v>
      </c>
      <c r="G4" s="13">
        <f>IF(A4="Nil","",VLOOKUP(A4,'FGW 100 Mg pro Jahr'!$A$4:$E$156,2,FALSE)*$D4*$K$3/100)</f>
        <v>6.1178845644465681E-3</v>
      </c>
      <c r="H4" s="13">
        <f>IF(A4="Nil","",VLOOKUP(A4,'FGW 100 Mg pro Jahr'!$A$4:$E$156,3,FALSE)*$D4*$K$3/100)</f>
        <v>5.6022213152149072E-3</v>
      </c>
      <c r="I4" s="13">
        <f>IF(A4="Nil","",VLOOKUP(A4,'FGW 100 Mg pro Jahr'!$A$4:$E$156,4,FALSE)*$D4*$K$3/100)</f>
        <v>6.0428980182565591E-3</v>
      </c>
      <c r="L4" s="15"/>
    </row>
    <row r="5" spans="1:12" x14ac:dyDescent="0.25">
      <c r="A5" s="19" t="s">
        <v>8</v>
      </c>
      <c r="B5" s="9">
        <v>0.629</v>
      </c>
      <c r="C5" s="8">
        <f>IF(A5="Nil","",VLOOKUP(A5,'FGW 100 Mg pro Jahr'!$A$4:$E$156,5,FALSE))</f>
        <v>6</v>
      </c>
      <c r="D5" s="10">
        <f t="shared" si="0"/>
        <v>1.1659964121127742</v>
      </c>
      <c r="E5" s="11">
        <f t="shared" si="1"/>
        <v>0.19433273535212903</v>
      </c>
      <c r="F5" s="12">
        <f t="shared" si="2"/>
        <v>116599641.21127741</v>
      </c>
      <c r="G5" s="13">
        <f>IF(A5="Nil","",VLOOKUP(A5,'FGW 100 Mg pro Jahr'!$A$4:$E$156,2,FALSE)*$D5*$K$3/100)</f>
        <v>9.0157042261140364E-31</v>
      </c>
      <c r="H5" s="13">
        <f>IF(A5="Nil","",VLOOKUP(A5,'FGW 100 Mg pro Jahr'!$A$4:$E$156,3,FALSE)*$D5*$K$3/100)</f>
        <v>3.5555057882637846E-34</v>
      </c>
      <c r="I5" s="13">
        <f>IF(A5="Nil","",VLOOKUP(A5,'FGW 100 Mg pro Jahr'!$A$4:$E$156,4,FALSE)*$D5*$K$3/100)</f>
        <v>5.6757493478382928E-95</v>
      </c>
    </row>
    <row r="6" spans="1:12" x14ac:dyDescent="0.25">
      <c r="A6" s="19" t="s">
        <v>140</v>
      </c>
      <c r="B6" s="9">
        <v>0.3</v>
      </c>
      <c r="C6" s="8">
        <f>IF(A6="Nil","",VLOOKUP(A6,'FGW 100 Mg pro Jahr'!$A$4:$E$156,5,FALSE))</f>
        <v>10</v>
      </c>
      <c r="D6" s="10">
        <f t="shared" si="0"/>
        <v>0.55611911547509096</v>
      </c>
      <c r="E6" s="11">
        <f t="shared" si="1"/>
        <v>5.5611911547509094E-2</v>
      </c>
      <c r="F6" s="12">
        <f t="shared" si="2"/>
        <v>55611911.547509097</v>
      </c>
      <c r="G6" s="13">
        <f>IF(A6="Nil","",VLOOKUP(A6,'FGW 100 Mg pro Jahr'!$A$4:$E$156,2,FALSE)*$D6*$K$3/100)</f>
        <v>4.0076365419796544E-10</v>
      </c>
      <c r="H6" s="13">
        <f>IF(A6="Nil","",VLOOKUP(A6,'FGW 100 Mg pro Jahr'!$A$4:$E$156,3,FALSE)*$D6*$K$3/100)</f>
        <v>9.9904908047564205E-11</v>
      </c>
      <c r="I6" s="13">
        <f>IF(A6="Nil","",VLOOKUP(A6,'FGW 100 Mg pro Jahr'!$A$4:$E$156,4,FALSE)*$D6*$K$3/100)</f>
        <v>1.5809735930291973E-32</v>
      </c>
    </row>
    <row r="7" spans="1:12" x14ac:dyDescent="0.25">
      <c r="A7" s="19" t="s">
        <v>126</v>
      </c>
      <c r="B7" s="9">
        <v>0.04</v>
      </c>
      <c r="C7" s="8">
        <f>IF(A7="Nil","",VLOOKUP(A7,'FGW 100 Mg pro Jahr'!$A$4:$E$156,5,FALSE))</f>
        <v>6</v>
      </c>
      <c r="D7" s="10">
        <f t="shared" si="0"/>
        <v>7.4149215396678805E-2</v>
      </c>
      <c r="E7" s="11">
        <f t="shared" si="1"/>
        <v>1.2358202566113134E-2</v>
      </c>
      <c r="F7" s="12">
        <f t="shared" si="2"/>
        <v>7414921.5396678811</v>
      </c>
      <c r="G7" s="13">
        <f>IF(A7="Nil","",VLOOKUP(A7,'FGW 100 Mg pro Jahr'!$A$4:$E$156,2,FALSE)*$D7*$K$3/100)</f>
        <v>1.0521973796686649E-3</v>
      </c>
      <c r="H7" s="13">
        <f>IF(A7="Nil","",VLOOKUP(A7,'FGW 100 Mg pro Jahr'!$A$4:$E$156,3,FALSE)*$D7*$K$3/100)</f>
        <v>2.3385899169474247E-4</v>
      </c>
      <c r="I7" s="13">
        <f>IF(A7="Nil","",VLOOKUP(A7,'FGW 100 Mg pro Jahr'!$A$4:$E$156,4,FALSE)*$D7*$K$3/100)</f>
        <v>1.530568432709097E-7</v>
      </c>
    </row>
    <row r="8" spans="1:12" x14ac:dyDescent="0.25">
      <c r="A8" s="19" t="s">
        <v>157</v>
      </c>
      <c r="B8" s="9">
        <v>0.02</v>
      </c>
      <c r="C8" s="8">
        <f>IF(A8="Nil","",VLOOKUP(A8,'FGW 100 Mg pro Jahr'!$A$4:$E$156,5,FALSE))</f>
        <v>1</v>
      </c>
      <c r="D8" s="10">
        <f t="shared" si="0"/>
        <v>3.7074607698339403E-2</v>
      </c>
      <c r="E8" s="11">
        <f t="shared" si="1"/>
        <v>3.7074607698339403E-2</v>
      </c>
      <c r="F8" s="12">
        <f t="shared" si="2"/>
        <v>3707460.7698339405</v>
      </c>
      <c r="G8" s="13">
        <f>IF(A8="Nil","",VLOOKUP(A8,'FGW 100 Mg pro Jahr'!$A$4:$E$156,2,FALSE)*$D8*$K$3/100)</f>
        <v>7.1168707910044232E-2</v>
      </c>
      <c r="H8" s="13">
        <f>IF(A8="Nil","",VLOOKUP(A8,'FGW 100 Mg pro Jahr'!$A$4:$E$156,3,FALSE)*$D8*$K$3/100)</f>
        <v>7.1168707910044232E-2</v>
      </c>
      <c r="I8" s="13">
        <f>IF(A8="Nil","",VLOOKUP(A8,'FGW 100 Mg pro Jahr'!$A$4:$E$156,4,FALSE)*$D8*$K$3/100)</f>
        <v>7.1762110660695808E-2</v>
      </c>
    </row>
    <row r="9" spans="1:12" x14ac:dyDescent="0.25">
      <c r="A9" s="19" t="s">
        <v>120</v>
      </c>
      <c r="B9" s="9"/>
      <c r="C9" s="8" t="str">
        <f>IF(A9="Nil","",VLOOKUP(A9,'FGW 100 Mg pro Jahr'!$A$4:$E$156,5,FALSE))</f>
        <v/>
      </c>
      <c r="D9" s="10" t="str">
        <f t="shared" ref="D9" si="3">IF(B9="","",B9*$D$13)</f>
        <v/>
      </c>
      <c r="E9" s="11" t="str">
        <f t="shared" ref="E9" si="4">IF(C9="","",D9/C9)</f>
        <v/>
      </c>
      <c r="F9" s="12" t="str">
        <f t="shared" ref="F9" si="5">IF(D9="","",D9*$K$3*1000000)</f>
        <v/>
      </c>
      <c r="G9" s="13" t="str">
        <f>IF(A9="Nil","",VLOOKUP(A9,'FGW 100 Mg pro Jahr'!$A$4:$E$156,2,FALSE)*$D9*$K$3/100)</f>
        <v/>
      </c>
      <c r="H9" s="13" t="str">
        <f>IF(A9="Nil","",VLOOKUP(A9,'FGW 100 Mg pro Jahr'!$A$4:$E$156,3,FALSE)*$D9*$K$3/100)</f>
        <v/>
      </c>
      <c r="I9" s="13" t="str">
        <f>IF(A9="Nil","",VLOOKUP(A9,'FGW 100 Mg pro Jahr'!$A$4:$E$156,4,FALSE)*$D9*$K$3/100)</f>
        <v/>
      </c>
    </row>
    <row r="10" spans="1:12" x14ac:dyDescent="0.25">
      <c r="A10" s="19" t="s">
        <v>120</v>
      </c>
      <c r="B10" s="9"/>
      <c r="C10" s="8" t="str">
        <f>IF(A10="Nil","",VLOOKUP(A10,'FGW 100 Mg pro Jahr'!$A$4:$E$156,5,FALSE))</f>
        <v/>
      </c>
      <c r="D10" s="10" t="str">
        <f t="shared" ref="D10:D12" si="6">IF(B10="","",B10*$D$13)</f>
        <v/>
      </c>
      <c r="E10" s="11" t="str">
        <f t="shared" ref="E10:E12" si="7">IF(C10="","",D10/C10)</f>
        <v/>
      </c>
      <c r="F10" s="12" t="str">
        <f t="shared" ref="F10:F12" si="8">IF(D10="","",D10*$K$3*1000000)</f>
        <v/>
      </c>
      <c r="G10" s="13" t="str">
        <f>IF(A10="Nil","",VLOOKUP(A10,'FGW 100 Mg pro Jahr'!$A$4:$E$156,2,FALSE)*$D10*$K$3/100)</f>
        <v/>
      </c>
      <c r="H10" s="13" t="str">
        <f>IF(A10="Nil","",VLOOKUP(A10,'FGW 100 Mg pro Jahr'!$A$4:$E$156,3,FALSE)*$D10*$K$3/100)</f>
        <v/>
      </c>
      <c r="I10" s="13" t="str">
        <f>IF(A10="Nil","",VLOOKUP(A10,'FGW 100 Mg pro Jahr'!$A$4:$E$156,4,FALSE)*$D10*$K$3/100)</f>
        <v/>
      </c>
    </row>
    <row r="11" spans="1:12" x14ac:dyDescent="0.25">
      <c r="A11" s="19" t="s">
        <v>120</v>
      </c>
      <c r="B11" s="9"/>
      <c r="C11" s="8" t="str">
        <f>IF(A11="Nil","",VLOOKUP(A11,'FGW 100 Mg pro Jahr'!$A$4:$E$156,5,FALSE))</f>
        <v/>
      </c>
      <c r="D11" s="10" t="str">
        <f t="shared" si="6"/>
        <v/>
      </c>
      <c r="E11" s="11" t="str">
        <f t="shared" si="7"/>
        <v/>
      </c>
      <c r="F11" s="12" t="str">
        <f t="shared" si="8"/>
        <v/>
      </c>
      <c r="G11" s="13" t="str">
        <f>IF(A11="Nil","",VLOOKUP(A11,'FGW 100 Mg pro Jahr'!$A$4:$E$156,2,FALSE)*$D11*$K$3/100)</f>
        <v/>
      </c>
      <c r="H11" s="13" t="str">
        <f>IF(A11="Nil","",VLOOKUP(A11,'FGW 100 Mg pro Jahr'!$A$4:$E$156,3,FALSE)*$D11*$K$3/100)</f>
        <v/>
      </c>
      <c r="I11" s="13" t="str">
        <f>IF(A11="Nil","",VLOOKUP(A11,'FGW 100 Mg pro Jahr'!$A$4:$E$156,4,FALSE)*$D11*$K$3/100)</f>
        <v/>
      </c>
    </row>
    <row r="12" spans="1:12" x14ac:dyDescent="0.25">
      <c r="A12" s="19" t="s">
        <v>120</v>
      </c>
      <c r="B12" s="9"/>
      <c r="C12" s="8" t="str">
        <f>IF(A12="Nil","",VLOOKUP(A12,'FGW 100 Mg pro Jahr'!$A$4:$E$156,5,FALSE))</f>
        <v/>
      </c>
      <c r="D12" s="10" t="str">
        <f t="shared" si="6"/>
        <v/>
      </c>
      <c r="E12" s="11" t="str">
        <f t="shared" si="7"/>
        <v/>
      </c>
      <c r="F12" s="12" t="str">
        <f t="shared" si="8"/>
        <v/>
      </c>
      <c r="G12" s="13" t="str">
        <f>IF(A12="Nil","",VLOOKUP(A12,'FGW 100 Mg pro Jahr'!$A$4:$E$156,2,FALSE)*$D12*$K$3/100)</f>
        <v/>
      </c>
      <c r="H12" s="13" t="str">
        <f>IF(A12="Nil","",VLOOKUP(A12,'FGW 100 Mg pro Jahr'!$A$4:$E$156,3,FALSE)*$D12*$K$3/100)</f>
        <v/>
      </c>
      <c r="I12" s="13" t="str">
        <f>IF(A12="Nil","",VLOOKUP(A12,'FGW 100 Mg pro Jahr'!$A$4:$E$156,4,FALSE)*$D12*$K$3/100)</f>
        <v/>
      </c>
    </row>
    <row r="13" spans="1:12" x14ac:dyDescent="0.25">
      <c r="A13" s="18" t="s">
        <v>121</v>
      </c>
      <c r="B13" s="11">
        <f>SUM(B3:B12)</f>
        <v>1</v>
      </c>
      <c r="D13" s="16">
        <v>1.85373038491697</v>
      </c>
      <c r="E13" s="11">
        <f>SUM(E3:E12)</f>
        <v>0.30000000161835866</v>
      </c>
      <c r="F13" s="12">
        <f>SUM(F3:F12)</f>
        <v>185373038.49169701</v>
      </c>
      <c r="G13" s="17">
        <f>SUM(G3:G12)</f>
        <v>7.8388942153136076E-2</v>
      </c>
      <c r="H13" s="17">
        <f>SUM(H3:H12)</f>
        <v>7.7054335963677084E-2</v>
      </c>
      <c r="I13" s="17">
        <f>SUM(I3:I12)</f>
        <v>7.7854709292690213E-2</v>
      </c>
    </row>
  </sheetData>
  <sheetProtection sheet="1" objects="1" scenarios="1"/>
  <mergeCells count="1">
    <mergeCell ref="G1:I1"/>
  </mergeCells>
  <dataValidations count="2">
    <dataValidation type="decimal" allowBlank="1" showInputMessage="1" showErrorMessage="1" sqref="K3" xr:uid="{00000000-0002-0000-0200-000000000000}">
      <formula1>0.1</formula1>
      <formula2>100</formula2>
    </dataValidation>
    <dataValidation type="decimal" allowBlank="1" showInputMessage="1" showErrorMessage="1" sqref="B3:B12" xr:uid="{00000000-0002-0000-0200-000001000000}">
      <formula1>0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'FGW 100 Mg pro Jahr'!$A$4:$A$157</xm:f>
          </x14:formula1>
          <xm:sqref>A3:A12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L36"/>
  <sheetViews>
    <sheetView workbookViewId="0">
      <selection activeCell="N16" sqref="N16"/>
    </sheetView>
  </sheetViews>
  <sheetFormatPr baseColWidth="10" defaultColWidth="11.5546875" defaultRowHeight="13.2" x14ac:dyDescent="0.25"/>
  <cols>
    <col min="1" max="1" width="11.5546875" style="18"/>
    <col min="2" max="2" width="11.5546875" style="8"/>
    <col min="3" max="3" width="12.33203125" style="8" customWidth="1"/>
    <col min="4" max="4" width="28.6640625" style="8" customWidth="1"/>
    <col min="5" max="5" width="21.5546875" style="8" customWidth="1"/>
    <col min="6" max="6" width="20.5546875" style="8" customWidth="1"/>
    <col min="7" max="9" width="12.109375" style="8" customWidth="1"/>
    <col min="10" max="10" width="11.5546875" style="8"/>
    <col min="11" max="11" width="17.44140625" style="8" bestFit="1" customWidth="1"/>
    <col min="12" max="16384" width="11.5546875" style="8"/>
  </cols>
  <sheetData>
    <row r="1" spans="1:12" x14ac:dyDescent="0.25">
      <c r="A1" s="18" t="s">
        <v>2</v>
      </c>
      <c r="B1" s="8" t="s">
        <v>119</v>
      </c>
      <c r="C1" s="8" t="s">
        <v>114</v>
      </c>
      <c r="D1" s="8" t="s">
        <v>115</v>
      </c>
      <c r="E1" s="8" t="s">
        <v>118</v>
      </c>
      <c r="F1" s="8" t="s">
        <v>116</v>
      </c>
      <c r="G1" s="23" t="s">
        <v>169</v>
      </c>
      <c r="H1" s="23"/>
      <c r="I1" s="23"/>
      <c r="K1" s="8" t="s">
        <v>117</v>
      </c>
    </row>
    <row r="2" spans="1:12" x14ac:dyDescent="0.25">
      <c r="G2" s="8" t="s">
        <v>170</v>
      </c>
      <c r="H2" s="8" t="s">
        <v>171</v>
      </c>
      <c r="I2" s="8" t="s">
        <v>172</v>
      </c>
    </row>
    <row r="3" spans="1:12" x14ac:dyDescent="0.25">
      <c r="A3" s="19" t="s">
        <v>7</v>
      </c>
      <c r="B3" s="9">
        <v>0.01</v>
      </c>
      <c r="C3" s="8">
        <f>IF(A3="Nil","",VLOOKUP(A3,'FGW 1000 Mg pro Jahr'!$A$4:$E$156,5,FALSE))</f>
        <v>400</v>
      </c>
      <c r="D3" s="10">
        <f t="shared" ref="D3:D8" si="0">IF(B3="","",B3*$D$13)</f>
        <v>6.4929999999999996E-3</v>
      </c>
      <c r="E3" s="11">
        <f>IF(C3="","",IF($K$3&lt;=1000,D3/C3,D3/C3*$K$3/1000))</f>
        <v>1.6232499999999997E-5</v>
      </c>
      <c r="F3" s="12">
        <f>IF(D3="","",D3*$K$3*1000000)</f>
        <v>6492999.9999999991</v>
      </c>
      <c r="G3" s="13">
        <f>IF(A3="Nil","",VLOOKUP(A3,'FGW 1000 Mg pro Jahr'!$A$4:$E$156,2,FALSE)*$D3*$K$3/1000)</f>
        <v>1.7566539219853291E-4</v>
      </c>
      <c r="H3" s="13">
        <f>IF(A3="Nil","",VLOOKUP(A3,'FGW 1000 Mg pro Jahr'!$A$4:$E$156,3,FALSE)*$D3*$K$3/1000)</f>
        <v>1.7354890085892878E-4</v>
      </c>
      <c r="I3" s="13">
        <f>IF(A3="Nil","",VLOOKUP(A3,'FGW 1000 Mg pro Jahr'!$A$4:$E$156,4,FALSE)*$D3*$K$3/1000)</f>
        <v>1.7354858588612695E-4</v>
      </c>
      <c r="K3" s="14">
        <v>1000</v>
      </c>
    </row>
    <row r="4" spans="1:12" x14ac:dyDescent="0.25">
      <c r="A4" s="19" t="s">
        <v>22</v>
      </c>
      <c r="B4" s="9">
        <v>1E-3</v>
      </c>
      <c r="C4" s="8">
        <f>IF(A4="Nil","",VLOOKUP(A4,'FGW 1000 Mg pro Jahr'!$A$4:$E$156,5,FALSE))</f>
        <v>0.3</v>
      </c>
      <c r="D4" s="10">
        <f t="shared" si="0"/>
        <v>6.4930000000000001E-4</v>
      </c>
      <c r="E4" s="11">
        <f t="shared" ref="E4:E8" si="1">IF(C4="","",IF($K$3&lt;=1000,D4/C4,D4/C4*$K$3/1000))</f>
        <v>2.1643333333333336E-3</v>
      </c>
      <c r="F4" s="12">
        <f t="shared" ref="F4:F8" si="2">IF(D4="","",D4*$K$3*1000000)</f>
        <v>649300</v>
      </c>
      <c r="G4" s="13">
        <f>IF(A4="Nil","",VLOOKUP(A4,'FGW 1000 Mg pro Jahr'!$A$4:$E$156,2,FALSE)*$D4*$K$3/1000)</f>
        <v>2.1428911561338419E-2</v>
      </c>
      <c r="H4" s="13">
        <f>IF(A4="Nil","",VLOOKUP(A4,'FGW 1000 Mg pro Jahr'!$A$4:$E$156,3,FALSE)*$D4*$K$3/1000)</f>
        <v>1.9622714983613791E-2</v>
      </c>
      <c r="I4" s="13">
        <f>IF(A4="Nil","",VLOOKUP(A4,'FGW 1000 Mg pro Jahr'!$A$4:$E$156,4,FALSE)*$D4*$K$3/1000)</f>
        <v>2.1166258670511712E-2</v>
      </c>
      <c r="L4" s="15"/>
    </row>
    <row r="5" spans="1:12" x14ac:dyDescent="0.25">
      <c r="A5" s="19" t="s">
        <v>8</v>
      </c>
      <c r="B5" s="9">
        <v>0.629</v>
      </c>
      <c r="C5" s="8">
        <f>IF(A5="Nil","",VLOOKUP(A5,'FGW 1000 Mg pro Jahr'!$A$4:$E$156,5,FALSE))</f>
        <v>2</v>
      </c>
      <c r="D5" s="10">
        <f t="shared" si="0"/>
        <v>0.40840969999999999</v>
      </c>
      <c r="E5" s="11">
        <f t="shared" si="1"/>
        <v>0.20420484999999999</v>
      </c>
      <c r="F5" s="12">
        <f t="shared" si="2"/>
        <v>408409700</v>
      </c>
      <c r="G5" s="13">
        <f>IF(A5="Nil","",VLOOKUP(A5,'FGW 1000 Mg pro Jahr'!$A$4:$E$156,2,FALSE)*$D5*$K$3/1000)</f>
        <v>3.1579008477427769E-30</v>
      </c>
      <c r="H5" s="13">
        <f>IF(A5="Nil","",VLOOKUP(A5,'FGW 1000 Mg pro Jahr'!$A$4:$E$156,3,FALSE)*$D5*$K$3/1000)</f>
        <v>1.245375232074582E-33</v>
      </c>
      <c r="I5" s="13">
        <f>IF(A5="Nil","",VLOOKUP(A5,'FGW 1000 Mg pro Jahr'!$A$4:$E$156,4,FALSE)*$D5*$K$3/1000)</f>
        <v>1.9880259187295298E-94</v>
      </c>
    </row>
    <row r="6" spans="1:12" x14ac:dyDescent="0.25">
      <c r="A6" s="19" t="s">
        <v>140</v>
      </c>
      <c r="B6" s="9">
        <v>0.3</v>
      </c>
      <c r="C6" s="8">
        <f>IF(A6="Nil","",VLOOKUP(A6,'FGW 1000 Mg pro Jahr'!$A$4:$E$156,5,FALSE))</f>
        <v>8</v>
      </c>
      <c r="D6" s="10">
        <f t="shared" si="0"/>
        <v>0.19478999999999999</v>
      </c>
      <c r="E6" s="11">
        <f t="shared" si="1"/>
        <v>2.4348749999999999E-2</v>
      </c>
      <c r="F6" s="12">
        <f t="shared" si="2"/>
        <v>194790000</v>
      </c>
      <c r="G6" s="13">
        <f>IF(A6="Nil","",VLOOKUP(A6,'FGW 1000 Mg pro Jahr'!$A$4:$E$156,2,FALSE)*$D6*$K$3/1000)</f>
        <v>1.4037415731435739E-9</v>
      </c>
      <c r="H6" s="13">
        <f>IF(A6="Nil","",VLOOKUP(A6,'FGW 1000 Mg pro Jahr'!$A$4:$E$156,3,FALSE)*$D6*$K$3/1000)</f>
        <v>3.499336112904517E-10</v>
      </c>
      <c r="I6" s="13">
        <f>IF(A6="Nil","",VLOOKUP(A6,'FGW 1000 Mg pro Jahr'!$A$4:$E$156,4,FALSE)*$D6*$K$3/1000)</f>
        <v>5.5376238222466036E-32</v>
      </c>
    </row>
    <row r="7" spans="1:12" x14ac:dyDescent="0.25">
      <c r="A7" s="19" t="s">
        <v>126</v>
      </c>
      <c r="B7" s="9">
        <v>0.04</v>
      </c>
      <c r="C7" s="8">
        <f>IF(A7="Nil","",VLOOKUP(A7,'FGW 1000 Mg pro Jahr'!$A$4:$E$156,5,FALSE))</f>
        <v>0.6</v>
      </c>
      <c r="D7" s="10">
        <f t="shared" si="0"/>
        <v>2.5971999999999999E-2</v>
      </c>
      <c r="E7" s="11">
        <f t="shared" si="1"/>
        <v>4.3286666666666668E-2</v>
      </c>
      <c r="F7" s="12">
        <f t="shared" si="2"/>
        <v>25971999.999999996</v>
      </c>
      <c r="G7" s="13">
        <f>IF(A7="Nil","",VLOOKUP(A7,'FGW 1000 Mg pro Jahr'!$A$4:$E$156,2,FALSE)*$D7*$K$3/1000)</f>
        <v>3.6854968995367944E-3</v>
      </c>
      <c r="H7" s="13">
        <f>IF(A7="Nil","",VLOOKUP(A7,'FGW 1000 Mg pro Jahr'!$A$4:$E$156,3,FALSE)*$D7*$K$3/1000)</f>
        <v>8.1913014180968666E-4</v>
      </c>
      <c r="I7" s="13">
        <f>IF(A7="Nil","",VLOOKUP(A7,'FGW 1000 Mg pro Jahr'!$A$4:$E$156,4,FALSE)*$D7*$K$3/1000)</f>
        <v>5.3610713372566824E-7</v>
      </c>
    </row>
    <row r="8" spans="1:12" x14ac:dyDescent="0.25">
      <c r="A8" s="19" t="s">
        <v>157</v>
      </c>
      <c r="B8" s="9">
        <v>0.02</v>
      </c>
      <c r="C8" s="8">
        <f>IF(A8="Nil","",VLOOKUP(A8,'FGW 1000 Mg pro Jahr'!$A$4:$E$156,5,FALSE))</f>
        <v>0.5</v>
      </c>
      <c r="D8" s="10">
        <f t="shared" si="0"/>
        <v>1.2985999999999999E-2</v>
      </c>
      <c r="E8" s="11">
        <f t="shared" si="1"/>
        <v>2.5971999999999999E-2</v>
      </c>
      <c r="F8" s="12">
        <f t="shared" si="2"/>
        <v>12985999.999999998</v>
      </c>
      <c r="G8" s="13">
        <f>IF(A8="Nil","",VLOOKUP(A8,'FGW 1000 Mg pro Jahr'!$A$4:$E$156,2,FALSE)*$D8*$K$3/1000)</f>
        <v>0.24928027517907622</v>
      </c>
      <c r="H8" s="13">
        <f>IF(A8="Nil","",VLOOKUP(A8,'FGW 1000 Mg pro Jahr'!$A$4:$E$156,3,FALSE)*$D8*$K$3/1000)</f>
        <v>0.24928027517907622</v>
      </c>
      <c r="I8" s="13">
        <f>IF(A8="Nil","",VLOOKUP(A8,'FGW 1000 Mg pro Jahr'!$A$4:$E$156,4,FALSE)*$D8*$K$3/1000)</f>
        <v>0.25135876733269824</v>
      </c>
    </row>
    <row r="9" spans="1:12" x14ac:dyDescent="0.25">
      <c r="A9" s="19" t="s">
        <v>120</v>
      </c>
      <c r="B9" s="9"/>
      <c r="C9" s="8" t="str">
        <f>IF(A9="Nil","",VLOOKUP(A9,'FGW 1000 Mg pro Jahr'!$A$4:$E$156,5,FALSE))</f>
        <v/>
      </c>
      <c r="D9" s="10" t="str">
        <f t="shared" ref="D9:D12" si="3">IF(B9="","",B9*$D$13)</f>
        <v/>
      </c>
      <c r="E9" s="11" t="str">
        <f t="shared" ref="E9:E12" si="4">IF(C9="","",IF($K$3&lt;=1000,D9/C9,D9/C9*$K$3/1000))</f>
        <v/>
      </c>
      <c r="F9" s="12" t="str">
        <f t="shared" ref="F9:F12" si="5">IF(D9="","",D9*$K$3*1000000)</f>
        <v/>
      </c>
      <c r="G9" s="13" t="str">
        <f>IF(A9="Nil","",VLOOKUP(A9,'FGW 1000 Mg pro Jahr'!$A$4:$E$156,2,FALSE)*$D9*$K$3/1000)</f>
        <v/>
      </c>
      <c r="H9" s="13" t="str">
        <f>IF(A9="Nil","",VLOOKUP(A9,'FGW 1000 Mg pro Jahr'!$A$4:$E$156,3,FALSE)*$D9*$K$3/1000)</f>
        <v/>
      </c>
      <c r="I9" s="13" t="str">
        <f>IF(A9="Nil","",VLOOKUP(A9,'FGW 1000 Mg pro Jahr'!$A$4:$E$156,4,FALSE)*$D9*$K$3/1000)</f>
        <v/>
      </c>
    </row>
    <row r="10" spans="1:12" x14ac:dyDescent="0.25">
      <c r="A10" s="19" t="s">
        <v>120</v>
      </c>
      <c r="B10" s="9"/>
      <c r="C10" s="8" t="str">
        <f>IF(A10="Nil","",VLOOKUP(A10,'FGW 1000 Mg pro Jahr'!$A$4:$E$156,5,FALSE))</f>
        <v/>
      </c>
      <c r="D10" s="10" t="str">
        <f t="shared" si="3"/>
        <v/>
      </c>
      <c r="E10" s="11" t="str">
        <f t="shared" si="4"/>
        <v/>
      </c>
      <c r="F10" s="12" t="str">
        <f t="shared" si="5"/>
        <v/>
      </c>
      <c r="G10" s="13" t="str">
        <f>IF(A10="Nil","",VLOOKUP(A10,'FGW 1000 Mg pro Jahr'!$A$4:$E$156,2,FALSE)*$D10*$K$3/1000)</f>
        <v/>
      </c>
      <c r="H10" s="13" t="str">
        <f>IF(A10="Nil","",VLOOKUP(A10,'FGW 1000 Mg pro Jahr'!$A$4:$E$156,3,FALSE)*$D10*$K$3/1000)</f>
        <v/>
      </c>
      <c r="I10" s="13" t="str">
        <f>IF(A10="Nil","",VLOOKUP(A10,'FGW 1000 Mg pro Jahr'!$A$4:$E$156,4,FALSE)*$D10*$K$3/1000)</f>
        <v/>
      </c>
    </row>
    <row r="11" spans="1:12" x14ac:dyDescent="0.25">
      <c r="A11" s="19" t="s">
        <v>120</v>
      </c>
      <c r="B11" s="9"/>
      <c r="C11" s="8" t="str">
        <f>IF(A11="Nil","",VLOOKUP(A11,'FGW 1000 Mg pro Jahr'!$A$4:$E$156,5,FALSE))</f>
        <v/>
      </c>
      <c r="D11" s="10" t="str">
        <f t="shared" si="3"/>
        <v/>
      </c>
      <c r="E11" s="11" t="str">
        <f t="shared" si="4"/>
        <v/>
      </c>
      <c r="F11" s="12" t="str">
        <f t="shared" si="5"/>
        <v/>
      </c>
      <c r="G11" s="13" t="str">
        <f>IF(A11="Nil","",VLOOKUP(A11,'FGW 1000 Mg pro Jahr'!$A$4:$E$156,2,FALSE)*$D11*$K$3/1000)</f>
        <v/>
      </c>
      <c r="H11" s="13" t="str">
        <f>IF(A11="Nil","",VLOOKUP(A11,'FGW 1000 Mg pro Jahr'!$A$4:$E$156,3,FALSE)*$D11*$K$3/1000)</f>
        <v/>
      </c>
      <c r="I11" s="13" t="str">
        <f>IF(A11="Nil","",VLOOKUP(A11,'FGW 1000 Mg pro Jahr'!$A$4:$E$156,4,FALSE)*$D11*$K$3/1000)</f>
        <v/>
      </c>
    </row>
    <row r="12" spans="1:12" x14ac:dyDescent="0.25">
      <c r="A12" s="19" t="s">
        <v>120</v>
      </c>
      <c r="B12" s="9"/>
      <c r="C12" s="8" t="str">
        <f>IF(A12="Nil","",VLOOKUP(A12,'FGW 1000 Mg pro Jahr'!$A$4:$E$156,5,FALSE))</f>
        <v/>
      </c>
      <c r="D12" s="10" t="str">
        <f t="shared" si="3"/>
        <v/>
      </c>
      <c r="E12" s="11" t="str">
        <f t="shared" si="4"/>
        <v/>
      </c>
      <c r="F12" s="12" t="str">
        <f t="shared" si="5"/>
        <v/>
      </c>
      <c r="G12" s="13" t="str">
        <f>IF(A12="Nil","",VLOOKUP(A12,'FGW 1000 Mg pro Jahr'!$A$4:$E$156,2,FALSE)*$D12*$K$3/1000)</f>
        <v/>
      </c>
      <c r="H12" s="13" t="str">
        <f>IF(A12="Nil","",VLOOKUP(A12,'FGW 1000 Mg pro Jahr'!$A$4:$E$156,3,FALSE)*$D12*$K$3/1000)</f>
        <v/>
      </c>
      <c r="I12" s="13" t="str">
        <f>IF(A12="Nil","",VLOOKUP(A12,'FGW 1000 Mg pro Jahr'!$A$4:$E$156,4,FALSE)*$D12*$K$3/1000)</f>
        <v/>
      </c>
    </row>
    <row r="13" spans="1:12" x14ac:dyDescent="0.25">
      <c r="A13" s="18" t="s">
        <v>121</v>
      </c>
      <c r="B13" s="11">
        <f>SUM(B3:B12)</f>
        <v>1</v>
      </c>
      <c r="D13" s="16">
        <v>0.64929999999999999</v>
      </c>
      <c r="E13" s="11">
        <f>SUM(E3:E12)</f>
        <v>0.29999283249999997</v>
      </c>
      <c r="F13" s="12">
        <f>SUM(F3:F12)</f>
        <v>649300000</v>
      </c>
      <c r="G13" s="17">
        <f>SUM(G3:G12)</f>
        <v>0.27457035043589156</v>
      </c>
      <c r="H13" s="17">
        <f t="shared" ref="H13:I13" si="6">SUM(H3:H12)</f>
        <v>0.26989566955529226</v>
      </c>
      <c r="I13" s="17">
        <f t="shared" si="6"/>
        <v>0.27269911069622982</v>
      </c>
    </row>
    <row r="23" spans="4:4" x14ac:dyDescent="0.25">
      <c r="D23" s="10"/>
    </row>
    <row r="36" spans="10:10" x14ac:dyDescent="0.25">
      <c r="J36" s="21"/>
    </row>
  </sheetData>
  <sheetProtection sheet="1" objects="1" scenarios="1"/>
  <mergeCells count="1">
    <mergeCell ref="G1:I1"/>
  </mergeCells>
  <dataValidations count="2">
    <dataValidation type="decimal" allowBlank="1" showInputMessage="1" showErrorMessage="1" sqref="K3" xr:uid="{00000000-0002-0000-0300-000000000000}">
      <formula1>100.1</formula1>
      <formula2>1E+99</formula2>
    </dataValidation>
    <dataValidation type="decimal" allowBlank="1" showInputMessage="1" showErrorMessage="1" sqref="B3:B12" xr:uid="{00000000-0002-0000-0300-000001000000}">
      <formula1>0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'FGW 100 Mg pro Jahr'!$A$4:$A$157</xm:f>
          </x14:formula1>
          <xm:sqref>A3:A12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Erläuterung</vt:lpstr>
      <vt:lpstr>FGW 100 Mg pro Jahr</vt:lpstr>
      <vt:lpstr>FGW 1000 Mg pro Jahr</vt:lpstr>
      <vt:lpstr>Dosis GW 100 Mg pro Jahr</vt:lpstr>
      <vt:lpstr>Dosis GW 1000 Mg pro 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Nitzsche</dc:creator>
  <cp:lastModifiedBy>Christa Siepenkötter</cp:lastModifiedBy>
  <dcterms:created xsi:type="dcterms:W3CDTF">2025-05-19T18:58:56Z</dcterms:created>
  <dcterms:modified xsi:type="dcterms:W3CDTF">2026-04-29T09:16:29Z</dcterms:modified>
</cp:coreProperties>
</file>